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6"/>
  <workbookPr defaultThemeVersion="124226"/>
  <bookViews>
    <workbookView xWindow="120" yWindow="90" windowWidth="19035" windowHeight="10485" tabRatio="709"/>
  </bookViews>
  <sheets>
    <sheet name="A. Org Chart" sheetId="3" r:id="rId1"/>
    <sheet name="B. Summ of Reqts - S&amp;E " sheetId="1" r:id="rId2"/>
    <sheet name="B. Summ of Reqts - DCFA " sheetId="5" r:id="rId3"/>
    <sheet name="B. Summ of Reqts - Const " sheetId="6" r:id="rId4"/>
    <sheet name="C. Increases Offsets - S&amp;E" sheetId="8" r:id="rId5"/>
    <sheet name="D. Strategic Goal-Obj" sheetId="9" r:id="rId6"/>
    <sheet name="E. ATB Justification - S&amp;E" sheetId="10" r:id="rId7"/>
    <sheet name="E. ATB Justification - DCFA" sheetId="12" r:id="rId8"/>
    <sheet name="E. ATB Justification - Const" sheetId="13" r:id="rId9"/>
    <sheet name="F. 2011 Crosswalk - S&amp;E" sheetId="34" r:id="rId10"/>
    <sheet name="F. 2011 Crosswalk - DCFA" sheetId="15" r:id="rId11"/>
    <sheet name="F. 2011 Crosswalk - Const" sheetId="16" r:id="rId12"/>
    <sheet name="G. 2012 Crosswalk - S&amp;E" sheetId="33" r:id="rId13"/>
    <sheet name="G. 2012 Crosswalk - DCFA" sheetId="18" r:id="rId14"/>
    <sheet name="G. 2012 Crosswalk - Const" sheetId="19" r:id="rId15"/>
    <sheet name="H. Reimbursable Resources" sheetId="20" r:id="rId16"/>
    <sheet name="I. Permanent Positions - S&amp;E" sheetId="21" r:id="rId17"/>
    <sheet name="I. Permanent Positions - DCFA" sheetId="22" r:id="rId18"/>
    <sheet name="J. Financial Analysis " sheetId="23" r:id="rId19"/>
    <sheet name="K. Summary by Grade - S&amp;E" sheetId="24" r:id="rId20"/>
    <sheet name="K. Summary by Grade - DCFA" sheetId="25" r:id="rId21"/>
    <sheet name="L. Summ by Object Class - S&amp;" sheetId="26" r:id="rId22"/>
    <sheet name="L. Summ by Object Class - DCFA" sheetId="27" r:id="rId23"/>
    <sheet name="L. Summ by Object Class - Const" sheetId="28" r:id="rId24"/>
    <sheet name="M. Status of Cong Req" sheetId="29" r:id="rId25"/>
    <sheet name="N. DCFA Financial Analysis" sheetId="30" r:id="rId26"/>
  </sheets>
  <externalReferences>
    <externalReference r:id="rId27"/>
  </externalReferences>
  <definedNames>
    <definedName name="_Key2" localSheetId="17" hidden="1">[1]DT!#REF!</definedName>
    <definedName name="_Key2" localSheetId="16" hidden="1">[1]DT!#REF!</definedName>
    <definedName name="_Key2" hidden="1">[1]DT!#REF!</definedName>
    <definedName name="_Order1" hidden="1">0</definedName>
    <definedName name="_Order2" hidden="1">255</definedName>
    <definedName name="_Sort" localSheetId="17" hidden="1">[1]DT!#REF!</definedName>
    <definedName name="_Sort" localSheetId="16" hidden="1">[1]DT!#REF!</definedName>
    <definedName name="_Sort" hidden="1">[1]DT!#REF!</definedName>
    <definedName name="DL" localSheetId="3">'B. Summ of Reqts - Const '!$A$3:$X$46</definedName>
    <definedName name="_xlnm.Print_Area" localSheetId="0">'A. Org Chart'!$A$1:$K$33</definedName>
    <definedName name="_xlnm.Print_Area" localSheetId="3">'B. Summ of Reqts - Const '!$A$1:$X$55</definedName>
    <definedName name="_xlnm.Print_Area" localSheetId="2">'B. Summ of Reqts - DCFA '!$A$1:$X$59</definedName>
    <definedName name="_xlnm.Print_Area" localSheetId="1">'B. Summ of Reqts - S&amp;E '!$A$1:$X$81</definedName>
    <definedName name="_xlnm.Print_Area" localSheetId="4">'C. Increases Offsets - S&amp;E'!$A$1:$S$17</definedName>
    <definedName name="_xlnm.Print_Area" localSheetId="5">'D. Strategic Goal-Obj'!$A$1:$P$25</definedName>
    <definedName name="_xlnm.Print_Area" localSheetId="8">'E. ATB Justification - Const'!$A$1:$I$16</definedName>
    <definedName name="_xlnm.Print_Area" localSheetId="7">'E. ATB Justification - DCFA'!$A$1:$I$63</definedName>
    <definedName name="_xlnm.Print_Area" localSheetId="6">'E. ATB Justification - S&amp;E'!$A$1:$I$62</definedName>
    <definedName name="_xlnm.Print_Area" localSheetId="11">'F. 2011 Crosswalk - Const'!$A$1:$L$22</definedName>
    <definedName name="_xlnm.Print_Area" localSheetId="10">'F. 2011 Crosswalk - DCFA'!$A$1:$L$25</definedName>
    <definedName name="_xlnm.Print_Area" localSheetId="9">'F. 2011 Crosswalk - S&amp;E'!$A$1:$P$27</definedName>
    <definedName name="_xlnm.Print_Area" localSheetId="14">'G. 2012 Crosswalk - Const'!$A$1:$L$20</definedName>
    <definedName name="_xlnm.Print_Area" localSheetId="13">'G. 2012 Crosswalk - DCFA'!$A$1:$L$23</definedName>
    <definedName name="_xlnm.Print_Area" localSheetId="12">'G. 2012 Crosswalk - S&amp;E'!$A$1:$O$27</definedName>
    <definedName name="_xlnm.Print_Area" localSheetId="15">'H. Reimbursable Resources'!$A$1:$N$25</definedName>
    <definedName name="_xlnm.Print_Area" localSheetId="17">'I. Permanent Positions - DCFA'!$A$1:$K$44</definedName>
    <definedName name="_xlnm.Print_Area" localSheetId="16">'I. Permanent Positions - S&amp;E'!$A$1:$L$42</definedName>
    <definedName name="_xlnm.Print_Area" localSheetId="18">'J. Financial Analysis '!$A$1:$I$28</definedName>
    <definedName name="_xlnm.Print_Area" localSheetId="20">'K. Summary by Grade - DCFA'!$A$1:$I$32</definedName>
    <definedName name="_xlnm.Print_Area" localSheetId="19">'K. Summary by Grade - S&amp;E'!$A$1:$I$32</definedName>
    <definedName name="_xlnm.Print_Area" localSheetId="23">'L. Summ by Object Class - Const'!$A$1:$I$49</definedName>
    <definedName name="_xlnm.Print_Area" localSheetId="22">'L. Summ by Object Class - DCFA'!$A$1:$K$47</definedName>
    <definedName name="_xlnm.Print_Area" localSheetId="21">'L. Summ by Object Class - S&amp;'!$A$1:$K$49</definedName>
    <definedName name="_xlnm.Print_Area" localSheetId="24">'M. Status of Cong Req'!$A$1:$J$21</definedName>
    <definedName name="_xlnm.Print_Area" localSheetId="25">'N. DCFA Financial Analysis'!$A$1:$L$33</definedName>
    <definedName name="Z_12C66D54_5067_4346_818B_6EAB1C8A9183_.wvu.Cols" localSheetId="14" hidden="1">'G. 2012 Crosswalk - Const'!#REF!</definedName>
    <definedName name="Z_12C66D54_5067_4346_818B_6EAB1C8A9183_.wvu.Cols" localSheetId="23" hidden="1">'L. Summ by Object Class - Const'!#REF!</definedName>
    <definedName name="Z_12C66D54_5067_4346_818B_6EAB1C8A9183_.wvu.Cols" localSheetId="22" hidden="1">'L. Summ by Object Class - DCFA'!$J:$L</definedName>
    <definedName name="Z_12C66D54_5067_4346_818B_6EAB1C8A9183_.wvu.Cols" localSheetId="21" hidden="1">'L. Summ by Object Class - S&amp;'!$J:$L</definedName>
    <definedName name="Z_12C66D54_5067_4346_818B_6EAB1C8A9183_.wvu.PrintArea" localSheetId="3" hidden="1">'B. Summ of Reqts - Const '!$A$1:$X$55</definedName>
    <definedName name="Z_12C66D54_5067_4346_818B_6EAB1C8A9183_.wvu.PrintArea" localSheetId="2" hidden="1">'B. Summ of Reqts - DCFA '!$A$1:$X$59</definedName>
    <definedName name="Z_12C66D54_5067_4346_818B_6EAB1C8A9183_.wvu.PrintArea" localSheetId="1" hidden="1">'B. Summ of Reqts - S&amp;E '!$A$1:$X$81</definedName>
    <definedName name="Z_12C66D54_5067_4346_818B_6EAB1C8A9183_.wvu.PrintArea" localSheetId="4" hidden="1">'C. Increases Offsets - S&amp;E'!$A$1:$S$17</definedName>
    <definedName name="Z_12C66D54_5067_4346_818B_6EAB1C8A9183_.wvu.PrintArea" localSheetId="5" hidden="1">'D. Strategic Goal-Obj'!$A$1:$P$21</definedName>
    <definedName name="Z_12C66D54_5067_4346_818B_6EAB1C8A9183_.wvu.PrintArea" localSheetId="8" hidden="1">'E. ATB Justification - Const'!$A$1:$I$16</definedName>
    <definedName name="Z_12C66D54_5067_4346_818B_6EAB1C8A9183_.wvu.PrintArea" localSheetId="7" hidden="1">'E. ATB Justification - DCFA'!$A$1:$I$63</definedName>
    <definedName name="Z_12C66D54_5067_4346_818B_6EAB1C8A9183_.wvu.PrintArea" localSheetId="6" hidden="1">'E. ATB Justification - S&amp;E'!$A$1:$I$62</definedName>
    <definedName name="Z_12C66D54_5067_4346_818B_6EAB1C8A9183_.wvu.PrintArea" localSheetId="11" hidden="1">'F. 2011 Crosswalk - Const'!$A$1:$L$22</definedName>
    <definedName name="Z_12C66D54_5067_4346_818B_6EAB1C8A9183_.wvu.PrintArea" localSheetId="14" hidden="1">'G. 2012 Crosswalk - Const'!$A$1:$L$20</definedName>
    <definedName name="Z_12C66D54_5067_4346_818B_6EAB1C8A9183_.wvu.PrintArea" localSheetId="18" hidden="1">'J. Financial Analysis '!$A$1:$I$25</definedName>
    <definedName name="Z_12C66D54_5067_4346_818B_6EAB1C8A9183_.wvu.PrintArea" localSheetId="23" hidden="1">'L. Summ by Object Class - Const'!$A$1:$I$51</definedName>
    <definedName name="Z_12C66D54_5067_4346_818B_6EAB1C8A9183_.wvu.PrintArea" localSheetId="22" hidden="1">'L. Summ by Object Class - DCFA'!$A$1:$K$47</definedName>
    <definedName name="Z_12C66D54_5067_4346_818B_6EAB1C8A9183_.wvu.PrintArea" localSheetId="21" hidden="1">'L. Summ by Object Class - S&amp;'!$A$1:$K$51</definedName>
    <definedName name="Z_12C66D54_5067_4346_818B_6EAB1C8A9183_.wvu.Rows" localSheetId="5" hidden="1">'D. Strategic Goal-Obj'!$10:$10</definedName>
    <definedName name="Z_3118AF25_8423_420A_806A_487665220C68_.wvu.Cols" localSheetId="14" hidden="1">'G. 2012 Crosswalk - Const'!#REF!</definedName>
    <definedName name="Z_3118AF25_8423_420A_806A_487665220C68_.wvu.Cols" localSheetId="23" hidden="1">'L. Summ by Object Class - Const'!#REF!</definedName>
    <definedName name="Z_3118AF25_8423_420A_806A_487665220C68_.wvu.Cols" localSheetId="22" hidden="1">'L. Summ by Object Class - DCFA'!$J:$L</definedName>
    <definedName name="Z_3118AF25_8423_420A_806A_487665220C68_.wvu.Cols" localSheetId="21" hidden="1">'L. Summ by Object Class - S&amp;'!$J:$L</definedName>
    <definedName name="Z_3118AF25_8423_420A_806A_487665220C68_.wvu.PrintArea" localSheetId="3" hidden="1">'B. Summ of Reqts - Const '!$A$1:$X$55</definedName>
    <definedName name="Z_3118AF25_8423_420A_806A_487665220C68_.wvu.PrintArea" localSheetId="2" hidden="1">'B. Summ of Reqts - DCFA '!$A$1:$X$59</definedName>
    <definedName name="Z_3118AF25_8423_420A_806A_487665220C68_.wvu.PrintArea" localSheetId="1" hidden="1">'B. Summ of Reqts - S&amp;E '!$A$1:$X$81</definedName>
    <definedName name="Z_3118AF25_8423_420A_806A_487665220C68_.wvu.PrintArea" localSheetId="4" hidden="1">'C. Increases Offsets - S&amp;E'!$A$1:$S$17</definedName>
    <definedName name="Z_3118AF25_8423_420A_806A_487665220C68_.wvu.PrintArea" localSheetId="5" hidden="1">'D. Strategic Goal-Obj'!$A$1:$P$21</definedName>
    <definedName name="Z_3118AF25_8423_420A_806A_487665220C68_.wvu.PrintArea" localSheetId="8" hidden="1">'E. ATB Justification - Const'!$A$1:$I$16</definedName>
    <definedName name="Z_3118AF25_8423_420A_806A_487665220C68_.wvu.PrintArea" localSheetId="7" hidden="1">'E. ATB Justification - DCFA'!$A$1:$I$63</definedName>
    <definedName name="Z_3118AF25_8423_420A_806A_487665220C68_.wvu.PrintArea" localSheetId="6" hidden="1">'E. ATB Justification - S&amp;E'!$A$1:$I$62</definedName>
    <definedName name="Z_3118AF25_8423_420A_806A_487665220C68_.wvu.PrintArea" localSheetId="11" hidden="1">'F. 2011 Crosswalk - Const'!$A$1:$L$22</definedName>
    <definedName name="Z_3118AF25_8423_420A_806A_487665220C68_.wvu.PrintArea" localSheetId="14" hidden="1">'G. 2012 Crosswalk - Const'!$A$1:$L$20</definedName>
    <definedName name="Z_3118AF25_8423_420A_806A_487665220C68_.wvu.PrintArea" localSheetId="18" hidden="1">'J. Financial Analysis '!$A$1:$I$25</definedName>
    <definedName name="Z_3118AF25_8423_420A_806A_487665220C68_.wvu.PrintArea" localSheetId="23" hidden="1">'L. Summ by Object Class - Const'!$A$1:$I$51</definedName>
    <definedName name="Z_3118AF25_8423_420A_806A_487665220C68_.wvu.PrintArea" localSheetId="22" hidden="1">'L. Summ by Object Class - DCFA'!$A$1:$K$47</definedName>
    <definedName name="Z_3118AF25_8423_420A_806A_487665220C68_.wvu.PrintArea" localSheetId="21" hidden="1">'L. Summ by Object Class - S&amp;'!$A$1:$K$51</definedName>
    <definedName name="Z_3118AF25_8423_420A_806A_487665220C68_.wvu.Rows" localSheetId="5" hidden="1">'D. Strategic Goal-Obj'!$10:$10</definedName>
    <definedName name="Z_4148B88B_8ED7_4FDE_9459_DEB244AD0552_.wvu.Cols" localSheetId="11" hidden="1">'F. 2011 Crosswalk - Const'!#REF!</definedName>
    <definedName name="Z_4148B88B_8ED7_4FDE_9459_DEB244AD0552_.wvu.Cols" localSheetId="14" hidden="1">'G. 2012 Crosswalk - Const'!#REF!</definedName>
    <definedName name="Z_4148B88B_8ED7_4FDE_9459_DEB244AD0552_.wvu.Cols" localSheetId="23" hidden="1">'L. Summ by Object Class - Const'!#REF!</definedName>
    <definedName name="Z_4148B88B_8ED7_4FDE_9459_DEB244AD0552_.wvu.Cols" localSheetId="22" hidden="1">'L. Summ by Object Class - DCFA'!$J:$L</definedName>
    <definedName name="Z_4148B88B_8ED7_4FDE_9459_DEB244AD0552_.wvu.Cols" localSheetId="21" hidden="1">'L. Summ by Object Class - S&amp;'!$J:$L</definedName>
    <definedName name="Z_4148B88B_8ED7_4FDE_9459_DEB244AD0552_.wvu.PrintArea" localSheetId="3" hidden="1">'B. Summ of Reqts - Const '!$A$1:$X$55</definedName>
    <definedName name="Z_4148B88B_8ED7_4FDE_9459_DEB244AD0552_.wvu.PrintArea" localSheetId="2" hidden="1">'B. Summ of Reqts - DCFA '!$A$1:$X$59</definedName>
    <definedName name="Z_4148B88B_8ED7_4FDE_9459_DEB244AD0552_.wvu.PrintArea" localSheetId="1" hidden="1">'B. Summ of Reqts - S&amp;E '!$A$1:$X$81</definedName>
    <definedName name="Z_4148B88B_8ED7_4FDE_9459_DEB244AD0552_.wvu.PrintArea" localSheetId="4" hidden="1">'C. Increases Offsets - S&amp;E'!$A$1:$S$17</definedName>
    <definedName name="Z_4148B88B_8ED7_4FDE_9459_DEB244AD0552_.wvu.PrintArea" localSheetId="5" hidden="1">'D. Strategic Goal-Obj'!$A$1:$P$21</definedName>
    <definedName name="Z_4148B88B_8ED7_4FDE_9459_DEB244AD0552_.wvu.PrintArea" localSheetId="8" hidden="1">'E. ATB Justification - Const'!$A$1:$I$16</definedName>
    <definedName name="Z_4148B88B_8ED7_4FDE_9459_DEB244AD0552_.wvu.PrintArea" localSheetId="7" hidden="1">'E. ATB Justification - DCFA'!$A$1:$I$63</definedName>
    <definedName name="Z_4148B88B_8ED7_4FDE_9459_DEB244AD0552_.wvu.PrintArea" localSheetId="6" hidden="1">'E. ATB Justification - S&amp;E'!$A$1:$I$62</definedName>
    <definedName name="Z_4148B88B_8ED7_4FDE_9459_DEB244AD0552_.wvu.PrintArea" localSheetId="11" hidden="1">'F. 2011 Crosswalk - Const'!$A$1:$L$22</definedName>
    <definedName name="Z_4148B88B_8ED7_4FDE_9459_DEB244AD0552_.wvu.PrintArea" localSheetId="14" hidden="1">'G. 2012 Crosswalk - Const'!$A$1:$L$20</definedName>
    <definedName name="Z_4148B88B_8ED7_4FDE_9459_DEB244AD0552_.wvu.PrintArea" localSheetId="18" hidden="1">'J. Financial Analysis '!$A$1:$I$25</definedName>
    <definedName name="Z_4148B88B_8ED7_4FDE_9459_DEB244AD0552_.wvu.PrintArea" localSheetId="23" hidden="1">'L. Summ by Object Class - Const'!$A$1:$I$51</definedName>
    <definedName name="Z_4148B88B_8ED7_4FDE_9459_DEB244AD0552_.wvu.PrintArea" localSheetId="22" hidden="1">'L. Summ by Object Class - DCFA'!$A$1:$K$47</definedName>
    <definedName name="Z_4148B88B_8ED7_4FDE_9459_DEB244AD0552_.wvu.PrintArea" localSheetId="21" hidden="1">'L. Summ by Object Class - S&amp;'!$A$1:$K$51</definedName>
    <definedName name="Z_4148B88B_8ED7_4FDE_9459_DEB244AD0552_.wvu.Rows" localSheetId="5" hidden="1">'D. Strategic Goal-Obj'!$10:$10</definedName>
    <definedName name="Z_56C0A34E_45B4_448B_85E5_70B3A8E63333_.wvu.Cols" localSheetId="23" hidden="1">'L. Summ by Object Class - Const'!#REF!</definedName>
    <definedName name="Z_56C0A34E_45B4_448B_85E5_70B3A8E63333_.wvu.Cols" localSheetId="22" hidden="1">'L. Summ by Object Class - DCFA'!$J:$L</definedName>
    <definedName name="Z_56C0A34E_45B4_448B_85E5_70B3A8E63333_.wvu.Cols" localSheetId="21" hidden="1">'L. Summ by Object Class - S&amp;'!$J:$L</definedName>
    <definedName name="Z_56C0A34E_45B4_448B_85E5_70B3A8E63333_.wvu.PrintArea" localSheetId="3" hidden="1">'B. Summ of Reqts - Const '!$A$1:$X$55</definedName>
    <definedName name="Z_56C0A34E_45B4_448B_85E5_70B3A8E63333_.wvu.PrintArea" localSheetId="2" hidden="1">'B. Summ of Reqts - DCFA '!$A$1:$X$59</definedName>
    <definedName name="Z_56C0A34E_45B4_448B_85E5_70B3A8E63333_.wvu.PrintArea" localSheetId="1" hidden="1">'B. Summ of Reqts - S&amp;E '!$A$1:$X$81</definedName>
    <definedName name="Z_56C0A34E_45B4_448B_85E5_70B3A8E63333_.wvu.PrintArea" localSheetId="4" hidden="1">'C. Increases Offsets - S&amp;E'!$A$1:$S$17</definedName>
    <definedName name="Z_56C0A34E_45B4_448B_85E5_70B3A8E63333_.wvu.PrintArea" localSheetId="5" hidden="1">'D. Strategic Goal-Obj'!$A$1:$P$21</definedName>
    <definedName name="Z_56C0A34E_45B4_448B_85E5_70B3A8E63333_.wvu.PrintArea" localSheetId="8" hidden="1">'E. ATB Justification - Const'!$A$1:$I$16</definedName>
    <definedName name="Z_56C0A34E_45B4_448B_85E5_70B3A8E63333_.wvu.PrintArea" localSheetId="7" hidden="1">'E. ATB Justification - DCFA'!$A$1:$I$63</definedName>
    <definedName name="Z_56C0A34E_45B4_448B_85E5_70B3A8E63333_.wvu.PrintArea" localSheetId="6" hidden="1">'E. ATB Justification - S&amp;E'!$A$1:$I$62</definedName>
    <definedName name="Z_56C0A34E_45B4_448B_85E5_70B3A8E63333_.wvu.PrintArea" localSheetId="11" hidden="1">'F. 2011 Crosswalk - Const'!$A$1:$L$22</definedName>
    <definedName name="Z_56C0A34E_45B4_448B_85E5_70B3A8E63333_.wvu.PrintArea" localSheetId="14" hidden="1">'G. 2012 Crosswalk - Const'!$A$1:$L$20</definedName>
    <definedName name="Z_56C0A34E_45B4_448B_85E5_70B3A8E63333_.wvu.PrintArea" localSheetId="18" hidden="1">'J. Financial Analysis '!$A$1:$I$25</definedName>
    <definedName name="Z_56C0A34E_45B4_448B_85E5_70B3A8E63333_.wvu.PrintArea" localSheetId="23" hidden="1">'L. Summ by Object Class - Const'!$A$1:$I$51</definedName>
    <definedName name="Z_56C0A34E_45B4_448B_85E5_70B3A8E63333_.wvu.PrintArea" localSheetId="22" hidden="1">'L. Summ by Object Class - DCFA'!$A$1:$K$47</definedName>
    <definedName name="Z_56C0A34E_45B4_448B_85E5_70B3A8E63333_.wvu.PrintArea" localSheetId="21" hidden="1">'L. Summ by Object Class - S&amp;'!$A$1:$K$51</definedName>
    <definedName name="Z_56C0A34E_45B4_448B_85E5_70B3A8E63333_.wvu.Rows" localSheetId="5" hidden="1">'D. Strategic Goal-Obj'!$10:$10</definedName>
  </definedNames>
  <calcPr calcId="145621"/>
</workbook>
</file>

<file path=xl/calcChain.xml><?xml version="1.0" encoding="utf-8"?>
<calcChain xmlns="http://schemas.openxmlformats.org/spreadsheetml/2006/main">
  <c r="I15" i="34"/>
  <c r="I17" s="1"/>
  <c r="I21" s="1"/>
  <c r="K15"/>
  <c r="B15"/>
  <c r="C15"/>
  <c r="D15"/>
  <c r="E15"/>
  <c r="F15"/>
  <c r="F17" s="1"/>
  <c r="F21" s="1"/>
  <c r="G15"/>
  <c r="H15"/>
  <c r="J15"/>
  <c r="L15"/>
  <c r="C17"/>
  <c r="C21"/>
  <c r="K18" i="18" l="1"/>
  <c r="K17"/>
  <c r="K15"/>
  <c r="K14"/>
  <c r="L12"/>
  <c r="K12"/>
  <c r="J12"/>
  <c r="N20" i="33"/>
  <c r="N19"/>
  <c r="N17"/>
  <c r="N16"/>
  <c r="O13"/>
  <c r="O14"/>
  <c r="O12"/>
  <c r="N13"/>
  <c r="N14"/>
  <c r="N12"/>
  <c r="M13"/>
  <c r="M14"/>
  <c r="M12"/>
  <c r="F15"/>
  <c r="F17" s="1"/>
  <c r="F21" s="1"/>
  <c r="E15"/>
  <c r="M15"/>
  <c r="L15"/>
  <c r="K15"/>
  <c r="J15"/>
  <c r="I15"/>
  <c r="I17" s="1"/>
  <c r="I21" s="1"/>
  <c r="H15"/>
  <c r="G15"/>
  <c r="D15"/>
  <c r="C15"/>
  <c r="C17" s="1"/>
  <c r="B15"/>
  <c r="N21" l="1"/>
  <c r="O15"/>
  <c r="N15"/>
  <c r="C21"/>
  <c r="K18" i="16" l="1"/>
  <c r="K17"/>
  <c r="K15"/>
  <c r="K14"/>
  <c r="L12"/>
  <c r="K12"/>
  <c r="J12"/>
  <c r="K18" i="15" l="1"/>
  <c r="K17"/>
  <c r="K15"/>
  <c r="K14"/>
  <c r="L12"/>
  <c r="K12"/>
  <c r="J12"/>
  <c r="C23" i="20" l="1"/>
  <c r="B23"/>
  <c r="E76" i="1"/>
  <c r="J27" i="30" l="1"/>
  <c r="H27"/>
  <c r="G27"/>
  <c r="E27"/>
  <c r="D27"/>
  <c r="C27"/>
  <c r="I27"/>
  <c r="F27"/>
  <c r="L21"/>
  <c r="J21"/>
  <c r="H21"/>
  <c r="G21"/>
  <c r="C21"/>
  <c r="C31" s="1"/>
  <c r="D16" s="1"/>
  <c r="D31" s="1"/>
  <c r="E16" s="1"/>
  <c r="K18"/>
  <c r="K21" s="1"/>
  <c r="J18"/>
  <c r="I21"/>
  <c r="H18"/>
  <c r="F21"/>
  <c r="E18"/>
  <c r="E21" s="1"/>
  <c r="D18"/>
  <c r="D21" s="1"/>
  <c r="L25"/>
  <c r="L27" s="1"/>
  <c r="K25"/>
  <c r="K27" s="1"/>
  <c r="E31" l="1"/>
  <c r="F16" s="1"/>
  <c r="F31" s="1"/>
  <c r="G16" s="1"/>
  <c r="G31" s="1"/>
  <c r="H16" s="1"/>
  <c r="H31" s="1"/>
  <c r="I16" s="1"/>
  <c r="I31" s="1"/>
  <c r="J16" s="1"/>
  <c r="J31" s="1"/>
  <c r="K16" s="1"/>
  <c r="K31" s="1"/>
  <c r="L16" s="1"/>
  <c r="L31" s="1"/>
  <c r="G49" i="28" l="1"/>
  <c r="E49"/>
  <c r="G39"/>
  <c r="E39"/>
  <c r="I37"/>
  <c r="I34"/>
  <c r="I33"/>
  <c r="I32"/>
  <c r="I31"/>
  <c r="I30"/>
  <c r="I29"/>
  <c r="I28"/>
  <c r="I27"/>
  <c r="I26"/>
  <c r="I25"/>
  <c r="I24"/>
  <c r="I23"/>
  <c r="I22"/>
  <c r="I21"/>
  <c r="I20"/>
  <c r="I18"/>
  <c r="G16"/>
  <c r="G38" s="1"/>
  <c r="G45" s="1"/>
  <c r="F16"/>
  <c r="E16"/>
  <c r="E38" s="1"/>
  <c r="E45" s="1"/>
  <c r="D16"/>
  <c r="C16"/>
  <c r="C38" s="1"/>
  <c r="C45" s="1"/>
  <c r="B16"/>
  <c r="I15"/>
  <c r="H15"/>
  <c r="I14"/>
  <c r="H14"/>
  <c r="I13"/>
  <c r="H13"/>
  <c r="I12"/>
  <c r="H12"/>
  <c r="I11"/>
  <c r="H11"/>
  <c r="I10"/>
  <c r="I16" s="1"/>
  <c r="H10"/>
  <c r="H16" s="1"/>
  <c r="I38" l="1"/>
  <c r="G38" i="27"/>
  <c r="E38"/>
  <c r="I36"/>
  <c r="L33"/>
  <c r="L31"/>
  <c r="L29"/>
  <c r="I28"/>
  <c r="L27"/>
  <c r="I26"/>
  <c r="L25"/>
  <c r="I24"/>
  <c r="L23"/>
  <c r="I22"/>
  <c r="J21"/>
  <c r="L21"/>
  <c r="L20"/>
  <c r="I19"/>
  <c r="K18"/>
  <c r="L18"/>
  <c r="K16"/>
  <c r="K37" s="1"/>
  <c r="J16"/>
  <c r="J37" s="1"/>
  <c r="H15"/>
  <c r="I14"/>
  <c r="B12"/>
  <c r="I13"/>
  <c r="D12"/>
  <c r="I12"/>
  <c r="H11"/>
  <c r="I11"/>
  <c r="D16"/>
  <c r="C16"/>
  <c r="C37" s="1"/>
  <c r="B16"/>
  <c r="C41" l="1"/>
  <c r="E16"/>
  <c r="G16"/>
  <c r="G37" s="1"/>
  <c r="G41" s="1"/>
  <c r="H14"/>
  <c r="I15"/>
  <c r="E37"/>
  <c r="H10"/>
  <c r="H13"/>
  <c r="I10"/>
  <c r="F12"/>
  <c r="H12" s="1"/>
  <c r="L19"/>
  <c r="I20"/>
  <c r="L22"/>
  <c r="I23"/>
  <c r="L24"/>
  <c r="I25"/>
  <c r="L26"/>
  <c r="I27"/>
  <c r="L28"/>
  <c r="I29"/>
  <c r="I31"/>
  <c r="I33"/>
  <c r="L36"/>
  <c r="I18"/>
  <c r="I21"/>
  <c r="I16" l="1"/>
  <c r="I37" s="1"/>
  <c r="L16"/>
  <c r="L37"/>
  <c r="E41"/>
  <c r="F16"/>
  <c r="H16"/>
  <c r="E49" i="26" l="1"/>
  <c r="G49" s="1"/>
  <c r="E44"/>
  <c r="G39"/>
  <c r="E39"/>
  <c r="L34"/>
  <c r="L32"/>
  <c r="L30"/>
  <c r="I29"/>
  <c r="L28"/>
  <c r="I27"/>
  <c r="L26"/>
  <c r="I25"/>
  <c r="L24"/>
  <c r="I23"/>
  <c r="J22"/>
  <c r="I22"/>
  <c r="L21"/>
  <c r="I20"/>
  <c r="K18"/>
  <c r="L18"/>
  <c r="K16"/>
  <c r="K38" s="1"/>
  <c r="J16"/>
  <c r="J38" s="1"/>
  <c r="H15"/>
  <c r="I15"/>
  <c r="I14"/>
  <c r="H14"/>
  <c r="I13"/>
  <c r="D12"/>
  <c r="B12"/>
  <c r="I12"/>
  <c r="F12"/>
  <c r="H12" s="1"/>
  <c r="H11"/>
  <c r="I11"/>
  <c r="G16"/>
  <c r="G38" s="1"/>
  <c r="G45" s="1"/>
  <c r="F16"/>
  <c r="E16"/>
  <c r="D16"/>
  <c r="C16"/>
  <c r="C38" s="1"/>
  <c r="C45" s="1"/>
  <c r="L22" l="1"/>
  <c r="L23"/>
  <c r="L27"/>
  <c r="L29"/>
  <c r="I37"/>
  <c r="B16"/>
  <c r="E38"/>
  <c r="L16"/>
  <c r="H10"/>
  <c r="H16" s="1"/>
  <c r="H13"/>
  <c r="I18"/>
  <c r="L20"/>
  <c r="I21"/>
  <c r="I24"/>
  <c r="L25"/>
  <c r="I26"/>
  <c r="I28"/>
  <c r="I30"/>
  <c r="I32"/>
  <c r="I34"/>
  <c r="L37"/>
  <c r="I10"/>
  <c r="I16" s="1"/>
  <c r="L38" l="1"/>
  <c r="E45"/>
  <c r="I38"/>
  <c r="E32" i="25" l="1"/>
  <c r="G32" s="1"/>
  <c r="E31"/>
  <c r="G31" s="1"/>
  <c r="E30"/>
  <c r="G30" s="1"/>
  <c r="D28"/>
  <c r="F28" s="1"/>
  <c r="H28" s="1"/>
  <c r="D27"/>
  <c r="F27" s="1"/>
  <c r="H27" s="1"/>
  <c r="D26"/>
  <c r="F26" s="1"/>
  <c r="H26" s="1"/>
  <c r="D25"/>
  <c r="F25" s="1"/>
  <c r="H25" s="1"/>
  <c r="D24"/>
  <c r="F24" s="1"/>
  <c r="H24" s="1"/>
  <c r="D23"/>
  <c r="F23" s="1"/>
  <c r="H23" s="1"/>
  <c r="D22"/>
  <c r="F22" s="1"/>
  <c r="H22" s="1"/>
  <c r="D21"/>
  <c r="F21" s="1"/>
  <c r="H21" s="1"/>
  <c r="D20"/>
  <c r="F20" s="1"/>
  <c r="H20" s="1"/>
  <c r="D19"/>
  <c r="F19" s="1"/>
  <c r="H19" s="1"/>
  <c r="D18"/>
  <c r="F18" s="1"/>
  <c r="H18" s="1"/>
  <c r="D17"/>
  <c r="F17" s="1"/>
  <c r="H17" s="1"/>
  <c r="D16"/>
  <c r="F16" s="1"/>
  <c r="H16" s="1"/>
  <c r="D15"/>
  <c r="F15" s="1"/>
  <c r="H15" s="1"/>
  <c r="B29"/>
  <c r="F13"/>
  <c r="H13" s="1"/>
  <c r="D13"/>
  <c r="D12"/>
  <c r="F12" l="1"/>
  <c r="D14"/>
  <c r="F14" s="1"/>
  <c r="H14" s="1"/>
  <c r="D29" l="1"/>
  <c r="F29"/>
  <c r="H12"/>
  <c r="H29" s="1"/>
  <c r="E32" i="24" l="1"/>
  <c r="G32" s="1"/>
  <c r="E31"/>
  <c r="G31" s="1"/>
  <c r="E30"/>
  <c r="G30" s="1"/>
  <c r="D28"/>
  <c r="F28" s="1"/>
  <c r="H28" s="1"/>
  <c r="D27"/>
  <c r="F27" s="1"/>
  <c r="H27" s="1"/>
  <c r="D26"/>
  <c r="F26" s="1"/>
  <c r="H26" s="1"/>
  <c r="D25"/>
  <c r="F25" s="1"/>
  <c r="H25" s="1"/>
  <c r="D24"/>
  <c r="F24" s="1"/>
  <c r="H24" s="1"/>
  <c r="D23"/>
  <c r="F23" s="1"/>
  <c r="H23" s="1"/>
  <c r="D22"/>
  <c r="F22" s="1"/>
  <c r="H22" s="1"/>
  <c r="H21"/>
  <c r="D20"/>
  <c r="F20" s="1"/>
  <c r="H20" s="1"/>
  <c r="D19"/>
  <c r="F19" s="1"/>
  <c r="H19" s="1"/>
  <c r="D18"/>
  <c r="F18" s="1"/>
  <c r="H18" s="1"/>
  <c r="D17"/>
  <c r="F17" s="1"/>
  <c r="H17" s="1"/>
  <c r="H16"/>
  <c r="D15"/>
  <c r="F15" s="1"/>
  <c r="H15" s="1"/>
  <c r="D14"/>
  <c r="F14" s="1"/>
  <c r="H14" s="1"/>
  <c r="F13"/>
  <c r="H13" s="1"/>
  <c r="D13"/>
  <c r="D12"/>
  <c r="D29" l="1"/>
  <c r="B29"/>
  <c r="F12"/>
  <c r="F29" l="1"/>
  <c r="H12"/>
  <c r="H29" s="1"/>
  <c r="H24" i="23" l="1"/>
  <c r="I24"/>
  <c r="H23"/>
  <c r="I23"/>
  <c r="H22"/>
  <c r="I22"/>
  <c r="H21"/>
  <c r="I21"/>
  <c r="H20"/>
  <c r="I20"/>
  <c r="H19"/>
  <c r="I19"/>
  <c r="H18"/>
  <c r="I18"/>
  <c r="H17"/>
  <c r="I17"/>
  <c r="G14"/>
  <c r="G16" s="1"/>
  <c r="G25" s="1"/>
  <c r="F14"/>
  <c r="F16" s="1"/>
  <c r="F25" s="1"/>
  <c r="E14"/>
  <c r="E16" s="1"/>
  <c r="E25" s="1"/>
  <c r="D14"/>
  <c r="D16" s="1"/>
  <c r="D25" s="1"/>
  <c r="C14"/>
  <c r="C16" s="1"/>
  <c r="C25" s="1"/>
  <c r="B14"/>
  <c r="B16" s="1"/>
  <c r="B25" s="1"/>
  <c r="I12"/>
  <c r="H12"/>
  <c r="I11"/>
  <c r="I14" s="1"/>
  <c r="I16" s="1"/>
  <c r="H11"/>
  <c r="H14" s="1"/>
  <c r="H16" s="1"/>
  <c r="H25" s="1"/>
  <c r="I25" l="1"/>
  <c r="H43" i="22" l="1"/>
  <c r="G43"/>
  <c r="F43"/>
  <c r="I42"/>
  <c r="K42"/>
  <c r="D42"/>
  <c r="J42" s="1"/>
  <c r="K41"/>
  <c r="I41"/>
  <c r="B43"/>
  <c r="I40"/>
  <c r="E43"/>
  <c r="C43"/>
  <c r="D40"/>
  <c r="H39"/>
  <c r="G39"/>
  <c r="F39"/>
  <c r="I38"/>
  <c r="K38"/>
  <c r="D38"/>
  <c r="J38" s="1"/>
  <c r="K37"/>
  <c r="I37"/>
  <c r="D37"/>
  <c r="I36"/>
  <c r="K36"/>
  <c r="D36"/>
  <c r="J36" s="1"/>
  <c r="K35"/>
  <c r="I35"/>
  <c r="D35"/>
  <c r="I34"/>
  <c r="K34"/>
  <c r="D34"/>
  <c r="J34" s="1"/>
  <c r="K33"/>
  <c r="I33"/>
  <c r="J33" s="1"/>
  <c r="I32"/>
  <c r="K32"/>
  <c r="D32"/>
  <c r="J32" s="1"/>
  <c r="K31"/>
  <c r="I31"/>
  <c r="J31" s="1"/>
  <c r="I30"/>
  <c r="K30"/>
  <c r="D30"/>
  <c r="J30" s="1"/>
  <c r="K29"/>
  <c r="I29"/>
  <c r="D29"/>
  <c r="I28"/>
  <c r="K28"/>
  <c r="D28"/>
  <c r="J28" s="1"/>
  <c r="K27"/>
  <c r="I27"/>
  <c r="J27" s="1"/>
  <c r="I26"/>
  <c r="K26"/>
  <c r="D26"/>
  <c r="J26" s="1"/>
  <c r="K25"/>
  <c r="I25"/>
  <c r="D25"/>
  <c r="I24"/>
  <c r="K24"/>
  <c r="D24"/>
  <c r="J24" s="1"/>
  <c r="K23"/>
  <c r="I23"/>
  <c r="D23"/>
  <c r="I22"/>
  <c r="J22" s="1"/>
  <c r="K22"/>
  <c r="K21"/>
  <c r="I21"/>
  <c r="D21"/>
  <c r="I20"/>
  <c r="K20"/>
  <c r="D20"/>
  <c r="J20" s="1"/>
  <c r="K19"/>
  <c r="I19"/>
  <c r="D19"/>
  <c r="I18"/>
  <c r="K18"/>
  <c r="D18"/>
  <c r="J18" s="1"/>
  <c r="K17"/>
  <c r="I17"/>
  <c r="D17"/>
  <c r="I16"/>
  <c r="K16"/>
  <c r="J16"/>
  <c r="K15"/>
  <c r="I15"/>
  <c r="D15"/>
  <c r="I14"/>
  <c r="K14"/>
  <c r="J14"/>
  <c r="K13"/>
  <c r="I13"/>
  <c r="D13"/>
  <c r="I12"/>
  <c r="I39" s="1"/>
  <c r="E39"/>
  <c r="C39"/>
  <c r="B39"/>
  <c r="J13" l="1"/>
  <c r="J15"/>
  <c r="J17"/>
  <c r="J19"/>
  <c r="J21"/>
  <c r="J23"/>
  <c r="J25"/>
  <c r="J29"/>
  <c r="J35"/>
  <c r="J37"/>
  <c r="I43"/>
  <c r="J40"/>
  <c r="D12"/>
  <c r="K12"/>
  <c r="K39" s="1"/>
  <c r="K40"/>
  <c r="K43" s="1"/>
  <c r="D41"/>
  <c r="J41" s="1"/>
  <c r="J43" l="1"/>
  <c r="D39"/>
  <c r="J12"/>
  <c r="J39" s="1"/>
  <c r="D43"/>
  <c r="G41" i="21" l="1"/>
  <c r="F41"/>
  <c r="I40"/>
  <c r="E40"/>
  <c r="D40"/>
  <c r="J40" s="1"/>
  <c r="H41"/>
  <c r="D39"/>
  <c r="I38"/>
  <c r="B41"/>
  <c r="G37"/>
  <c r="F37"/>
  <c r="C37"/>
  <c r="H37" l="1"/>
  <c r="I37"/>
  <c r="I39"/>
  <c r="I41" s="1"/>
  <c r="D37"/>
  <c r="J37"/>
  <c r="J39"/>
  <c r="B37"/>
  <c r="D38"/>
  <c r="D41" l="1"/>
  <c r="J38"/>
  <c r="E41"/>
  <c r="C41"/>
  <c r="E37"/>
  <c r="K37"/>
  <c r="K41" l="1"/>
  <c r="J41"/>
  <c r="E23" i="20" l="1"/>
  <c r="G23"/>
  <c r="F23"/>
  <c r="K23"/>
  <c r="M23"/>
  <c r="L23"/>
  <c r="D23"/>
  <c r="H23"/>
  <c r="J23"/>
  <c r="I23"/>
  <c r="I13" i="19" l="1"/>
  <c r="H13"/>
  <c r="G13"/>
  <c r="F13"/>
  <c r="F15" s="1"/>
  <c r="F19" s="1"/>
  <c r="E13"/>
  <c r="C13"/>
  <c r="C15" s="1"/>
  <c r="C19" s="1"/>
  <c r="B13"/>
  <c r="D13"/>
  <c r="I13" i="18" l="1"/>
  <c r="G13"/>
  <c r="F13"/>
  <c r="F15" s="1"/>
  <c r="F19" s="1"/>
  <c r="E13"/>
  <c r="H13"/>
  <c r="D13"/>
  <c r="C13"/>
  <c r="C15" s="1"/>
  <c r="B13"/>
  <c r="C19" l="1"/>
  <c r="J13"/>
  <c r="L13"/>
  <c r="K13"/>
  <c r="K19" l="1"/>
  <c r="I13" i="16" l="1"/>
  <c r="G13"/>
  <c r="F13"/>
  <c r="F15" s="1"/>
  <c r="F19" s="1"/>
  <c r="E13"/>
  <c r="C13"/>
  <c r="C15" s="1"/>
  <c r="C19" s="1"/>
  <c r="B13"/>
  <c r="K13"/>
  <c r="J13"/>
  <c r="H13"/>
  <c r="L13"/>
  <c r="K19" l="1"/>
  <c r="D13"/>
  <c r="I13" i="15"/>
  <c r="G13"/>
  <c r="F13"/>
  <c r="F15" s="1"/>
  <c r="F19" s="1"/>
  <c r="E13"/>
  <c r="J13"/>
  <c r="L13"/>
  <c r="D13"/>
  <c r="K13"/>
  <c r="B13"/>
  <c r="C19" l="1"/>
  <c r="C13"/>
  <c r="C15" s="1"/>
  <c r="H13"/>
  <c r="K19"/>
  <c r="I16" i="13" l="1"/>
  <c r="G16"/>
  <c r="I13"/>
  <c r="H13"/>
  <c r="H16" s="1"/>
  <c r="G13"/>
  <c r="C16" i="12" l="1"/>
  <c r="C18" s="1"/>
  <c r="C32" s="1"/>
  <c r="B16"/>
  <c r="B18" s="1"/>
  <c r="B32" s="1"/>
  <c r="H57"/>
  <c r="H63" s="1"/>
  <c r="G57"/>
  <c r="G63" s="1"/>
  <c r="I57"/>
  <c r="I63" s="1"/>
  <c r="I59" i="10" l="1"/>
  <c r="H59"/>
  <c r="G59"/>
  <c r="I54"/>
  <c r="I62" s="1"/>
  <c r="H54"/>
  <c r="G54"/>
  <c r="G62" s="1"/>
  <c r="H62" l="1"/>
  <c r="R17" i="8" l="1"/>
  <c r="Q17"/>
  <c r="P17"/>
  <c r="O17"/>
  <c r="N17"/>
  <c r="M17"/>
  <c r="L17"/>
  <c r="K17"/>
  <c r="I17"/>
  <c r="H17"/>
  <c r="G17"/>
  <c r="F17"/>
  <c r="J17"/>
  <c r="S13"/>
  <c r="S12"/>
  <c r="E17"/>
  <c r="D17"/>
  <c r="C17"/>
  <c r="S17" l="1"/>
  <c r="S14"/>
  <c r="W54" i="6" l="1"/>
  <c r="W53"/>
  <c r="T50"/>
  <c r="T55" s="1"/>
  <c r="N50"/>
  <c r="N55" s="1"/>
  <c r="H50"/>
  <c r="H55" s="1"/>
  <c r="W49"/>
  <c r="W47"/>
  <c r="W50" s="1"/>
  <c r="U47"/>
  <c r="T47"/>
  <c r="S47"/>
  <c r="R47"/>
  <c r="Q47"/>
  <c r="Q50" s="1"/>
  <c r="Q55" s="1"/>
  <c r="P47"/>
  <c r="O47"/>
  <c r="N47"/>
  <c r="M47"/>
  <c r="L47"/>
  <c r="K47"/>
  <c r="K50" s="1"/>
  <c r="K55" s="1"/>
  <c r="J47"/>
  <c r="I47"/>
  <c r="H47"/>
  <c r="G47"/>
  <c r="F47"/>
  <c r="E47"/>
  <c r="E50" s="1"/>
  <c r="E55" s="1"/>
  <c r="D47"/>
  <c r="X46"/>
  <c r="X47" s="1"/>
  <c r="W46"/>
  <c r="V46"/>
  <c r="V47" s="1"/>
  <c r="A35"/>
  <c r="W24"/>
  <c r="W25" s="1"/>
  <c r="X21"/>
  <c r="X24" s="1"/>
  <c r="X25" s="1"/>
  <c r="W21"/>
  <c r="V21"/>
  <c r="V24" s="1"/>
  <c r="V25" s="1"/>
  <c r="W20"/>
  <c r="X19"/>
  <c r="X20" s="1"/>
  <c r="W19"/>
  <c r="V19"/>
  <c r="V20" s="1"/>
  <c r="W55" l="1"/>
  <c r="N58" i="5" l="1"/>
  <c r="N57"/>
  <c r="W57" s="1"/>
  <c r="W53"/>
  <c r="U51"/>
  <c r="T51"/>
  <c r="T54" s="1"/>
  <c r="T59" s="1"/>
  <c r="S51"/>
  <c r="R51"/>
  <c r="Q51"/>
  <c r="Q54" s="1"/>
  <c r="Q59" s="1"/>
  <c r="P51"/>
  <c r="L51"/>
  <c r="K51"/>
  <c r="K54" s="1"/>
  <c r="K59" s="1"/>
  <c r="J51"/>
  <c r="I51"/>
  <c r="H51"/>
  <c r="H54" s="1"/>
  <c r="H59" s="1"/>
  <c r="G51"/>
  <c r="F51"/>
  <c r="E51"/>
  <c r="E54" s="1"/>
  <c r="E59" s="1"/>
  <c r="D51"/>
  <c r="O50"/>
  <c r="O51" s="1"/>
  <c r="N50"/>
  <c r="N51" s="1"/>
  <c r="N54" s="1"/>
  <c r="M50"/>
  <c r="M51" s="1"/>
  <c r="A40"/>
  <c r="A39"/>
  <c r="X22"/>
  <c r="X23" s="1"/>
  <c r="X24" s="1"/>
  <c r="X25" s="1"/>
  <c r="X28" s="1"/>
  <c r="X29" s="1"/>
  <c r="W22"/>
  <c r="W23" s="1"/>
  <c r="W24" s="1"/>
  <c r="W25" s="1"/>
  <c r="W28" s="1"/>
  <c r="W29" s="1"/>
  <c r="V22"/>
  <c r="V23" s="1"/>
  <c r="V24" s="1"/>
  <c r="V25" s="1"/>
  <c r="V28" s="1"/>
  <c r="V29" s="1"/>
  <c r="N59" l="1"/>
  <c r="W50"/>
  <c r="W51" s="1"/>
  <c r="W54" s="1"/>
  <c r="W58"/>
  <c r="W59" s="1"/>
  <c r="V50"/>
  <c r="V51" s="1"/>
  <c r="X50"/>
  <c r="X51" s="1"/>
  <c r="W79" i="1" l="1"/>
  <c r="N75"/>
  <c r="W75" s="1"/>
  <c r="R72"/>
  <c r="Q72"/>
  <c r="Q76" s="1"/>
  <c r="Q81" s="1"/>
  <c r="P71"/>
  <c r="P72" s="1"/>
  <c r="O71"/>
  <c r="X71" s="1"/>
  <c r="N71"/>
  <c r="W71" s="1"/>
  <c r="M71"/>
  <c r="O70"/>
  <c r="X70" s="1"/>
  <c r="N70"/>
  <c r="W70" s="1"/>
  <c r="M70"/>
  <c r="V70" s="1"/>
  <c r="U72"/>
  <c r="T72"/>
  <c r="T76" s="1"/>
  <c r="T81" s="1"/>
  <c r="S72"/>
  <c r="L72"/>
  <c r="K72"/>
  <c r="K76" s="1"/>
  <c r="J72"/>
  <c r="O69"/>
  <c r="H72"/>
  <c r="H76" s="1"/>
  <c r="M69"/>
  <c r="F72"/>
  <c r="E72"/>
  <c r="D72"/>
  <c r="A58"/>
  <c r="X45"/>
  <c r="X46" s="1"/>
  <c r="W45"/>
  <c r="W46" s="1"/>
  <c r="V45"/>
  <c r="V46" s="1"/>
  <c r="W34"/>
  <c r="V34"/>
  <c r="X34"/>
  <c r="X28"/>
  <c r="W28"/>
  <c r="V28"/>
  <c r="X17"/>
  <c r="W17"/>
  <c r="V17"/>
  <c r="X35" l="1"/>
  <c r="X36" s="1"/>
  <c r="X37" s="1"/>
  <c r="X47" s="1"/>
  <c r="X48" s="1"/>
  <c r="V35"/>
  <c r="V36" s="1"/>
  <c r="V37" s="1"/>
  <c r="V47" s="1"/>
  <c r="V48" s="1"/>
  <c r="V69"/>
  <c r="M72"/>
  <c r="E81"/>
  <c r="K81"/>
  <c r="W35"/>
  <c r="W36" s="1"/>
  <c r="W37" s="1"/>
  <c r="W47" s="1"/>
  <c r="W48" s="1"/>
  <c r="H81"/>
  <c r="X69"/>
  <c r="X72" s="1"/>
  <c r="O72"/>
  <c r="N69"/>
  <c r="V71"/>
  <c r="G72"/>
  <c r="I72"/>
  <c r="W80"/>
  <c r="V72" l="1"/>
  <c r="N72"/>
  <c r="N76" s="1"/>
  <c r="N81" s="1"/>
  <c r="W69"/>
  <c r="W72" s="1"/>
  <c r="W76" s="1"/>
  <c r="W81" s="1"/>
</calcChain>
</file>

<file path=xl/sharedStrings.xml><?xml version="1.0" encoding="utf-8"?>
<sst xmlns="http://schemas.openxmlformats.org/spreadsheetml/2006/main" count="2020" uniqueCount="400">
  <si>
    <t>B: Summary of Requirements</t>
  </si>
  <si>
    <t>end of line</t>
  </si>
  <si>
    <t>Summary of Requirements</t>
  </si>
  <si>
    <t>Drug Enfocement Administration</t>
  </si>
  <si>
    <t>Salaries and Expenses</t>
  </si>
  <si>
    <t>(Dollars in Thousands)</t>
  </si>
  <si>
    <t>FY 2013 Request</t>
  </si>
  <si>
    <t>Perm. Pos.</t>
  </si>
  <si>
    <t>FTE</t>
  </si>
  <si>
    <t>Amount</t>
  </si>
  <si>
    <t xml:space="preserve">2011 Enacted </t>
  </si>
  <si>
    <t xml:space="preserve">2012 Enacted </t>
  </si>
  <si>
    <t>2012 Rescission of Prior Year Balances</t>
  </si>
  <si>
    <t xml:space="preserve">Total 2012 Enacted </t>
  </si>
  <si>
    <t>Technical Adjustments</t>
  </si>
  <si>
    <t>Restoration of Balance Rescission</t>
  </si>
  <si>
    <t>Adjustments to Base</t>
  </si>
  <si>
    <t>Transfers:</t>
  </si>
  <si>
    <t>NDIC to DEA</t>
  </si>
  <si>
    <t>JABS</t>
  </si>
  <si>
    <t>JCON and JCON S/ST</t>
  </si>
  <si>
    <t>New Technology</t>
  </si>
  <si>
    <t>Office of Information Policy (OIP)</t>
  </si>
  <si>
    <t>Professional Responsibility Advisory Office (PRAO)</t>
  </si>
  <si>
    <t xml:space="preserve">     Subtotal Transfers</t>
  </si>
  <si>
    <t>Increases:</t>
  </si>
  <si>
    <t>Pay and Benefits</t>
  </si>
  <si>
    <t>Domestic Rent and Facilities</t>
  </si>
  <si>
    <t>Other Adjustments</t>
  </si>
  <si>
    <t>Foreign Expenses</t>
  </si>
  <si>
    <t xml:space="preserve">     Subtotal Increases</t>
  </si>
  <si>
    <t xml:space="preserve">Total Adjustments to Base </t>
  </si>
  <si>
    <t>Total Adjustments to Base and Technical Adjustments</t>
  </si>
  <si>
    <t>2013 Current Services</t>
  </si>
  <si>
    <t>Program Changes</t>
  </si>
  <si>
    <t>Increases</t>
  </si>
  <si>
    <t xml:space="preserve">Offsets: </t>
  </si>
  <si>
    <t>Hollow Position/FTE Reduction</t>
  </si>
  <si>
    <t>IT Savings</t>
  </si>
  <si>
    <t>Administrative and Operational Efficiencies</t>
  </si>
  <si>
    <t>Cancellation of Prior Year Unobligated Balance</t>
  </si>
  <si>
    <t>[-15,600]</t>
  </si>
  <si>
    <t>Subtotal Offsets</t>
  </si>
  <si>
    <t>Total Program Changes</t>
  </si>
  <si>
    <t>2013 Total Request</t>
  </si>
  <si>
    <t>2012 - 2013 Total Change</t>
  </si>
  <si>
    <t xml:space="preserve">NOTE:  All FTE numbers in this table reflect authorized FTE, which is the total number of FTE available to a component. Because the FY 2013 President’s Budget Appendix builds the FTE request using actual FTE rather than authorized, it may not match the FY 2012 FTE enacted and FY 2013 FTE request reflected in this table.  </t>
  </si>
  <si>
    <t>Estimates by budget activity</t>
  </si>
  <si>
    <t>2011 Appropriation Enacted w/Rescissions</t>
  </si>
  <si>
    <t>2012 
Enacted</t>
  </si>
  <si>
    <t>2013 Adjustments to Base and Technical Adjustments</t>
  </si>
  <si>
    <t>2013 Increases</t>
  </si>
  <si>
    <t>2013 Offsets</t>
  </si>
  <si>
    <t>2013 Request</t>
  </si>
  <si>
    <t>Pos.</t>
  </si>
  <si>
    <t>Domestic</t>
  </si>
  <si>
    <t xml:space="preserve">Foreign </t>
  </si>
  <si>
    <t>State &amp; Local</t>
  </si>
  <si>
    <t>Total</t>
  </si>
  <si>
    <t>Rescission/Cancellation of Prior Year Unobligated Balance</t>
  </si>
  <si>
    <t>[-10,000]</t>
  </si>
  <si>
    <t>Reimbursable FTE</t>
  </si>
  <si>
    <t>Total FTE</t>
  </si>
  <si>
    <t>Other FTE:</t>
  </si>
  <si>
    <t>LEAP</t>
  </si>
  <si>
    <t>Overtime</t>
  </si>
  <si>
    <t>Total Comp. FTE</t>
  </si>
  <si>
    <t>end of sheet</t>
  </si>
  <si>
    <t>A: Organizational Chart</t>
  </si>
  <si>
    <t>Drug Enforcement Administration</t>
  </si>
  <si>
    <t>Diversion Control Fee Account</t>
  </si>
  <si>
    <t>Construction Account</t>
  </si>
  <si>
    <t>2011 Enacted</t>
  </si>
  <si>
    <t>2012 Enacted</t>
  </si>
  <si>
    <t>Decreases:</t>
  </si>
  <si>
    <t>Non-recurral of Non-Personnel</t>
  </si>
  <si>
    <t xml:space="preserve">    Subtotal Decreases</t>
  </si>
  <si>
    <t>Construction</t>
  </si>
  <si>
    <t>C: Program Increases/Offsets By Decision Unit</t>
  </si>
  <si>
    <t>FY 2013 Program Increases/Offsets By Decision Unit</t>
  </si>
  <si>
    <t>Program Offsets</t>
  </si>
  <si>
    <t>Location of Description by Decision Unit</t>
  </si>
  <si>
    <t>Foreign</t>
  </si>
  <si>
    <t>Decision Unit 4</t>
  </si>
  <si>
    <t>Total Offsets</t>
  </si>
  <si>
    <t>Agt./Atty.</t>
  </si>
  <si>
    <t>Hollow Position/FTE</t>
  </si>
  <si>
    <t>Domestic, Foreign, State &amp; Local</t>
  </si>
  <si>
    <t>n/a</t>
  </si>
  <si>
    <t>D: Resources by DOJ Strategic Goal and Strategic Objective</t>
  </si>
  <si>
    <t>Resources by Department of Justice Strategic Goal/Objective</t>
  </si>
  <si>
    <t>2011 Appropriation Enacted</t>
  </si>
  <si>
    <r>
      <t>2012 Enacted</t>
    </r>
    <r>
      <rPr>
        <b/>
        <vertAlign val="superscript"/>
        <sz val="9"/>
        <rFont val="Times New Roman"/>
        <family val="1"/>
      </rPr>
      <t>2</t>
    </r>
  </si>
  <si>
    <r>
      <t>2013 Request</t>
    </r>
    <r>
      <rPr>
        <b/>
        <vertAlign val="superscript"/>
        <sz val="10"/>
        <rFont val="Times New Roman"/>
        <family val="1"/>
      </rPr>
      <t>3</t>
    </r>
  </si>
  <si>
    <t>Offsets</t>
  </si>
  <si>
    <t>Strategic Goal and Strategic Objective</t>
  </si>
  <si>
    <t>Direct, Reimb. Other FTE</t>
  </si>
  <si>
    <t>Direct Amount $000s</t>
  </si>
  <si>
    <t>Goal 1: Prevent Terrorism and Promote the Nation's Security
            Consistent with the Rule of Law</t>
  </si>
  <si>
    <r>
      <t xml:space="preserve">   1.1 Prevent, disrupt, and defeat terrorist operations before they occur</t>
    </r>
    <r>
      <rPr>
        <b/>
        <sz val="10"/>
        <rFont val="Times New Roman"/>
        <family val="1"/>
      </rPr>
      <t xml:space="preserve"> </t>
    </r>
  </si>
  <si>
    <t>Subtotal, Goal 1</t>
  </si>
  <si>
    <r>
      <t xml:space="preserve">Goal 2: Prevent Crime, Protect the Rights of the 
             American People, and Enforce Federal Law </t>
    </r>
    <r>
      <rPr>
        <b/>
        <vertAlign val="superscript"/>
        <sz val="10"/>
        <rFont val="Times New Roman"/>
        <family val="1"/>
      </rPr>
      <t>1</t>
    </r>
  </si>
  <si>
    <t xml:space="preserve">   2.3  Combat the threat, trafficking, and use of illegal drugs and the diversion 
          of licit drugs</t>
  </si>
  <si>
    <t>Subtotal, Goal 2</t>
  </si>
  <si>
    <t>GRAND TOTAL</t>
  </si>
  <si>
    <r>
      <t>1</t>
    </r>
    <r>
      <rPr>
        <b/>
        <sz val="10"/>
        <rFont val="Times New Roman"/>
        <family val="1"/>
      </rPr>
      <t>DEA contributes to Objective 2.1, but does not budget specific resources for this objective.</t>
    </r>
  </si>
  <si>
    <r>
      <t>2</t>
    </r>
    <r>
      <rPr>
        <b/>
        <sz val="10"/>
        <rFont val="Times New Roman"/>
        <family val="1"/>
      </rPr>
      <t>FY 2012 does not include Rescission of Prior Year Unobligated Balances in the amount of $10,000,000.</t>
    </r>
  </si>
  <si>
    <r>
      <t>3</t>
    </r>
    <r>
      <rPr>
        <b/>
        <sz val="10"/>
        <rFont val="Times New Roman"/>
        <family val="1"/>
      </rPr>
      <t>FY 2013 does not include Cancellation of Prior Year Unobligated Balances in the amount of $15,600,000.</t>
    </r>
  </si>
  <si>
    <t>E.  Justification for Base Adjustments</t>
  </si>
  <si>
    <t xml:space="preserve"> </t>
  </si>
  <si>
    <t>Justification for Base Adjustments</t>
  </si>
  <si>
    <t>POS</t>
  </si>
  <si>
    <t>Transfers</t>
  </si>
  <si>
    <r>
      <t>Professional Responsibility Advisory Office</t>
    </r>
    <r>
      <rPr>
        <b/>
        <sz val="9"/>
        <rFont val="Times New Roman"/>
        <family val="1"/>
      </rPr>
      <t>.</t>
    </r>
    <r>
      <rPr>
        <sz val="9"/>
        <rFont val="Times New Roman"/>
        <family val="1"/>
      </rPr>
      <t xml:space="preserve">  The component transfers for the Professional Responsibility Advisory Office (PRAO) into the General Administration appropriation will centralize appropriated funding and eliminate the current reimbursable financing process.  The centralization of the funding is administratively advantageous because it eliminates the paper-intensive reimbursement process.</t>
    </r>
  </si>
  <si>
    <r>
      <rPr>
        <u/>
        <sz val="9"/>
        <rFont val="Times New Roman"/>
        <family val="1"/>
      </rPr>
      <t>Office of Information Policy</t>
    </r>
    <r>
      <rPr>
        <sz val="9"/>
        <rFont val="Times New Roman"/>
        <family val="1"/>
      </rPr>
      <t xml:space="preserve">. The component transfers for the Office of Information Policy (OIP) into the General Administration appropriation will centralize appropriated funding and eliminate the current reimbursable financing process.  The centralization of the funding is administratively advantageous because it eliminates the paper-intensive reimbursement process.  </t>
    </r>
  </si>
  <si>
    <r>
      <t>JCON and JCON S/TS</t>
    </r>
    <r>
      <rPr>
        <sz val="9"/>
        <rFont val="Times New Roman"/>
        <family val="1"/>
      </rPr>
      <t>.  A transfer of $403,000 is included in support of the Department’s Justice Consolidated Office Network (JCON) and JCON S/TS programs which will be moved to the Working Capital Fund and provided as a billable service in FY 2013.</t>
    </r>
  </si>
  <si>
    <r>
      <t>Joint Automated Booking System.</t>
    </r>
    <r>
      <rPr>
        <sz val="9"/>
        <rFont val="Times New Roman"/>
        <family val="1"/>
      </rPr>
      <t xml:space="preserve">  A transfer of $1,900,000 is included in support of the Department’s Justice Automated Booking System program which will be moved to the Working Capital Fund and provided as a billable service in FY 2013.</t>
    </r>
  </si>
  <si>
    <r>
      <t xml:space="preserve">2013 Pay Raise. </t>
    </r>
    <r>
      <rPr>
        <sz val="9"/>
        <rFont val="Times New Roman"/>
        <family val="1"/>
      </rPr>
      <t xml:space="preserve"> This request provides for a proposed 0.5 percent pay raise to be effective in January of 2013.  The increase only includes the general pay raise.  The amount of the request, $3,676,000, represents the pay amounts for 3/4 of the fiscal year plus appropriate benefits</t>
    </r>
    <r>
      <rPr>
        <u/>
        <sz val="9"/>
        <rFont val="Times New Roman"/>
        <family val="1"/>
      </rPr>
      <t xml:space="preserve"> </t>
    </r>
    <r>
      <rPr>
        <sz val="9"/>
        <rFont val="Times New Roman"/>
        <family val="1"/>
      </rPr>
      <t>($2,513,000 for pay and $1,163,000 for benefits).</t>
    </r>
  </si>
  <si>
    <r>
      <rPr>
        <u/>
        <sz val="9"/>
        <rFont val="Times New Roman"/>
        <family val="1"/>
      </rPr>
      <t>Legacy Radio O&amp;M</t>
    </r>
    <r>
      <rPr>
        <sz val="9"/>
        <rFont val="Times New Roman"/>
        <family val="1"/>
      </rPr>
      <t xml:space="preserve">. In FY 2013, the </t>
    </r>
    <r>
      <rPr>
        <sz val="9"/>
        <color rgb="FF000000"/>
        <rFont val="Times New Roman"/>
        <family val="1"/>
      </rPr>
      <t xml:space="preserve">funding for the Department’s Radio/Interoperability program is being realigned.  This change will generate savings and allow the Department to increase our investments in improved technology and interoperability.  As part of the realignment, base operations and maintenance (O&amp;M) funding for radios is being transferred back to components.  In order to fully fund the O&amp;M requirements, an ATB increase of $600,000 is requested for FY 2013.   </t>
    </r>
  </si>
  <si>
    <r>
      <t>Retirement</t>
    </r>
    <r>
      <rPr>
        <sz val="9"/>
        <color theme="1"/>
        <rFont val="Times New Roman"/>
        <family val="1"/>
      </rPr>
      <t>.  Agency retirement contributions increase as employees under CSRS retire and are replaced by FERS employees.  Based on OPM government-wide estimates, we project that the DOJ workforce will convert from CSRS to FERS at a rate of 1.3 percent per year.  The requested increase of  $2,183,000 is necessary to meet our increased retirement obligations as a result of this conversion.</t>
    </r>
  </si>
  <si>
    <r>
      <t xml:space="preserve">FERS Rate Increase.  </t>
    </r>
    <r>
      <rPr>
        <sz val="9"/>
        <color theme="1"/>
        <rFont val="Times New Roman"/>
        <family val="1"/>
      </rPr>
      <t>On June 11, 2010, the Board of Actuaries of the Civil Service Retirement System recommended a new set of economic assumptions for the Civil Service Retirement System (CSRS) and the Federal Employees Retirement System (FERS).  In accordance with this change, effective October 1, 2011 (FY 2012), the total Normal Cost of Regular retirement under FERS will increase from the current level of 12.5% of pay to 12.7%.  The total FERS contribution for Law Enforcement retirement will increase from 27.0% to 27.6%.  This will result in new agency contribution rates of 11.9% for normal costs (up from the current 11.7%) and 26.3% for law enforcement personnel (up from the current 25.7%).  The amount requested, $2,603,000, represents the funds needed to cover this increase.</t>
    </r>
  </si>
  <si>
    <r>
      <t>Employees Compensation Fund.</t>
    </r>
    <r>
      <rPr>
        <sz val="9"/>
        <rFont val="Times New Roman"/>
        <family val="1"/>
      </rPr>
      <t xml:space="preserve">  The $668,000 increase reflects payments to the Department of Labor for injury benefits paid in the past year under the Federal Employee Compensation Act.  This estimate is based on the first quarter of prior year billing and current year estimates.</t>
    </r>
  </si>
  <si>
    <r>
      <t>Health Insurance.</t>
    </r>
    <r>
      <rPr>
        <sz val="9"/>
        <rFont val="Times New Roman"/>
        <family val="1"/>
      </rPr>
      <t xml:space="preserve">  Effective January 2013, this component's contribution to Federal employees' health insurance premiums increased by 8.5 percent.  Applied against the 2012 estimate of $55,854,000, the additional amount required is $4,764,000.</t>
    </r>
  </si>
  <si>
    <r>
      <t>Changes in Compensable Days</t>
    </r>
    <r>
      <rPr>
        <sz val="9"/>
        <color theme="1"/>
        <rFont val="Times New Roman"/>
        <family val="1"/>
      </rPr>
      <t>.  The increased cost for one compensable day in FY 2013 compared to FY 2012 is calculated by dividing the FY 2012 estimated personnel compensation $761 million and applicable benefits $264 million by 260 compensable days.</t>
    </r>
  </si>
  <si>
    <r>
      <t>Administrative Salary Increase</t>
    </r>
    <r>
      <rPr>
        <sz val="9"/>
        <rFont val="Times New Roman"/>
        <family val="1"/>
      </rPr>
      <t>.  This request provides for an expected annual pay adjustment of administratively determined salaries for the Assistant United States Attorneys occupying ungraded positions in the United States Attorneys offices ($_____ for pay and $______ for benefits, totaling $________.)</t>
    </r>
  </si>
  <si>
    <r>
      <t>General Services Administration (GSA) Rent.</t>
    </r>
    <r>
      <rPr>
        <sz val="9"/>
        <color indexed="8"/>
        <rFont val="Times New Roman"/>
        <family val="1"/>
      </rPr>
      <t xml:space="preserve">  GSA will continue to charge rental rates that approximate those charged to commercial tenants for equivalent space and related services.  The requested increase of $10,088,000 is required to meet our commitment to GSA.  The costs associated with GSA rent were derived through the use of an automated system, which uses the latest inventory data, including rate increases to be effective in FY 2013 for each building currently occupied by Department of Justice components, as well as the costs of new space to be occupied.  GSA provided data on the rate increases.</t>
    </r>
  </si>
  <si>
    <r>
      <t xml:space="preserve">Security Charges.  </t>
    </r>
    <r>
      <rPr>
        <sz val="9"/>
        <color indexed="8"/>
        <rFont val="Times New Roman"/>
        <family val="1"/>
      </rPr>
      <t>Guard Service includes those costs paid directly by DOJ and those paid to Department of Homeland Security (DHS).  The requested increase of $945,000 is required to meet our commitment to DHS and other security costs.</t>
    </r>
  </si>
  <si>
    <r>
      <t>Moves (Lease Expirations).</t>
    </r>
    <r>
      <rPr>
        <sz val="9"/>
        <rFont val="Times New Roman"/>
        <family val="1"/>
      </rPr>
      <t xml:space="preserve">  GSA requires all agencies to pay relocation costs associated with lease expirations.  This request provides for the costs associated with new office relocations caused by the expiration of leases in FY 2013.  Funding  of $__________, is required for this account.</t>
    </r>
  </si>
  <si>
    <t>List each "Moves" (Lease Expirations) lines separately, one for increases and one for decreases. Do NOT net the increases and decreases on one line.</t>
  </si>
  <si>
    <r>
      <t>Moves (Lease Expirations).</t>
    </r>
    <r>
      <rPr>
        <sz val="9"/>
        <rFont val="Times New Roman"/>
        <family val="1"/>
      </rPr>
      <t xml:space="preserve">  GSA requires all agencies to pay relocation costs associated with lease expirations.  This request provides for the costs associated with new office relocations caused by the expiration of leases in FY 2013.  Funding decrease of __________, is required for this account.</t>
    </r>
  </si>
  <si>
    <r>
      <rPr>
        <u/>
        <sz val="9"/>
        <rFont val="Times New Roman"/>
        <family val="1"/>
      </rPr>
      <t xml:space="preserve">WCF Rate Adjustments. </t>
    </r>
    <r>
      <rPr>
        <sz val="9"/>
        <rFont val="Times New Roman"/>
        <family val="1"/>
      </rPr>
      <t xml:space="preserve"> The Department's Working Capital Fund (WCF) provides Department components with centralized administrative and infrastructure support services. The WCF is a cost effective mechanism that eliminates duplication of effort and promotes economies of scale through consolidation and centralization.  Inflationary adjustments are required for contractual changes and information technology maintenance and technology refreshment upgrades.  Funding of $________ is required for this account.                          
</t>
    </r>
  </si>
  <si>
    <r>
      <t>International Cooperative Administrative Support Services (ICASS)</t>
    </r>
    <r>
      <rPr>
        <sz val="9"/>
        <color indexed="8"/>
        <rFont val="Times New Roman"/>
        <family val="1"/>
      </rPr>
      <t>.  Under the ICASS, an annual charge is made by the Department of State for administrative support based on the overseas staff of each federal agency.  This request is based on the projected FY 2011 bill for post invoices and other ICASS costs.</t>
    </r>
  </si>
  <si>
    <r>
      <t>Overseas Capital Security Cost Sharing (CSCS).</t>
    </r>
    <r>
      <rPr>
        <sz val="9"/>
        <color indexed="8"/>
        <rFont val="Times New Roman"/>
        <family val="1"/>
      </rPr>
      <t xml:space="preserve">  Overseas Capital Security Cost Sharing (CSCS).  The Department of State (DOS) is in the midst of a 14-year, $17.5 billion embassy construction program, with a plan to build and maintain approximately 150 new diplomatic and consular compounds.  DOS allocates these costs through a Capital Security Cost Sharing Program in which each agency contributes funding.  The estimated cost to DEA in FY 2013 is less than amounts charged in prior years.  The ATB decrease requested in the amount of $8,831,000 for CSCS reflects the reduced FY 2013 estimate.</t>
    </r>
  </si>
  <si>
    <r>
      <t>Government Leased Quarters (GLQ) Requirement - object class 12.1</t>
    </r>
    <r>
      <rPr>
        <sz val="9"/>
        <rFont val="Times New Roman"/>
        <family val="1"/>
      </rPr>
      <t xml:space="preserve">.  GLQ is a mandatory program managed by the Department of State (DOS) and provides government employees stationed overseas with housing and utilities.  DOS exercises authority for leases and control of the GLQs and negotiates the lease for components. $1,667,000, reflects the change in cost to support existing staffing levels.  </t>
    </r>
  </si>
  <si>
    <r>
      <t>Living Quarter Allowance - object class 12.1.</t>
    </r>
    <r>
      <rPr>
        <sz val="9"/>
        <rFont val="Times New Roman"/>
        <family val="1"/>
      </rPr>
      <t xml:space="preserve">  The living quarters allowance (LQA) is an allowance granted an employee for the annual cost of adequate living quarters for the employee and the employee's family at a foreign post.  The rates are designed to cover the average costs of rent, heat, light, fuel, gas, electricity, water, local taxes, and insurance paid by the employee.  Employees who receive GLQ do not receive LQA and vice versa.  $____________, reflects the change in cost to support existing staffing levels.  </t>
    </r>
  </si>
  <si>
    <r>
      <t>Post Allowance - Cost of Living Allowance (COLA) - object class 12.1.</t>
    </r>
    <r>
      <rPr>
        <sz val="9"/>
        <rFont val="Times New Roman"/>
        <family val="1"/>
      </rPr>
      <t xml:space="preserve"> For employees stationed abroad, components are obligated to pay for their COLA.  COLA is intended to reimburse certain excess costs and to compensate the employee for serving at a post where the cost of living, excluding the cost of quarters and the cost of education for eligible family members, is substantially higher than in the Washington, D.C. area.  $____________, reflects the increase in cost to support existing staffing levels.  </t>
    </r>
  </si>
  <si>
    <r>
      <t>Education Allowance - object class 12.1.</t>
    </r>
    <r>
      <rPr>
        <sz val="9"/>
        <rFont val="Times New Roman"/>
        <family val="1"/>
      </rPr>
      <t xml:space="preserve">  For employees stationed abroad, components are obligated to meet the educational expenses incurred by an employee in providing adequate elementary (grades K-8) and secondary (grades 9-12) education for dependent children at post.  $____________, reflects the change in cost to support existing staffing levels.  </t>
    </r>
  </si>
  <si>
    <t>Total Increase:</t>
  </si>
  <si>
    <t>Decreases</t>
  </si>
  <si>
    <t xml:space="preserve">Non-recurral of Non-personnel Increases </t>
  </si>
  <si>
    <t>Total Decrease:</t>
  </si>
  <si>
    <t>Total ATB:</t>
  </si>
  <si>
    <r>
      <t xml:space="preserve">2013 Pay Raise.  </t>
    </r>
    <r>
      <rPr>
        <sz val="9"/>
        <rFont val="Times New Roman"/>
        <family val="1"/>
      </rPr>
      <t>This request provides for a proposed 0.5 percent pay raise to be effective in January of 2013.  The increase only includes the general pay raise.  The amount of the request, $626,000, represents the pay amounts for 3/4 of the fiscal year plus appropriate benefits ($502,000 for pay and $124,000 for benefits).</t>
    </r>
  </si>
  <si>
    <r>
      <t>Annualization of additional positions approved in FY 2011 and FY 2012.</t>
    </r>
    <r>
      <rPr>
        <sz val="9"/>
        <rFont val="Times New Roman"/>
        <family val="1"/>
      </rPr>
      <t xml:space="preserve">  A total of $10,606,000 is required for the third year annualization of  174 additional positions received in FY 2011.  Because the DEA's Diversion Control Program is funded through fee collections, it was not subject to a CR in FY 2011.  It also added 124 positions in FY 2012.  The second year annualization for these positions in FY 2013 is a net decrease of $600,000.  The total request is $10,006,000.</t>
    </r>
  </si>
  <si>
    <t>2012 Increases ($000)</t>
  </si>
  <si>
    <t>Annualization Required for 2013 ($000)</t>
  </si>
  <si>
    <t>Annual salary rate of 124 new positions</t>
  </si>
  <si>
    <t>Less lapse (50 %)</t>
  </si>
  <si>
    <t>Net Compensation</t>
  </si>
  <si>
    <t>Associated employee benefits</t>
  </si>
  <si>
    <t>Travel</t>
  </si>
  <si>
    <t>Transportation of Things</t>
  </si>
  <si>
    <t>Other Rental Payments</t>
  </si>
  <si>
    <t>Communications/Utilities</t>
  </si>
  <si>
    <t>Printing/Reproduction</t>
  </si>
  <si>
    <t>Other Contractual Services:</t>
  </si>
  <si>
    <t xml:space="preserve">    25.2  Other Services</t>
  </si>
  <si>
    <t xml:space="preserve">    25.3  Purchase of Goods and Services from Government Accts.</t>
  </si>
  <si>
    <t xml:space="preserve">    25.4 Operation and Maintenance of Facilities</t>
  </si>
  <si>
    <t xml:space="preserve">    25.6  Medical Care</t>
  </si>
  <si>
    <t>Supplies and Materials</t>
  </si>
  <si>
    <t>Equipment and Land and Structures</t>
  </si>
  <si>
    <t>TOTAL COSTS SUBJECT TO ANNUALIZATION</t>
  </si>
  <si>
    <r>
      <t xml:space="preserve">Increase On-board Staffing.  </t>
    </r>
    <r>
      <rPr>
        <sz val="9"/>
        <color theme="1"/>
        <rFont val="Times New Roman"/>
        <family val="1"/>
      </rPr>
      <t xml:space="preserve">DEA is requesting $8,034,000 for personnel costs in order to fill an additional 87 positions in FY 2013, bringing DEA’s onboard total to 1,336 (89 percent) out of 1,497 authorized positions.  </t>
    </r>
  </si>
  <si>
    <r>
      <t xml:space="preserve">TDS Task Force Officers and Administrative Contractors.  </t>
    </r>
    <r>
      <rPr>
        <sz val="9"/>
        <color theme="1"/>
        <rFont val="Times New Roman"/>
        <family val="1"/>
      </rPr>
      <t xml:space="preserve">Additional adjustments to base are requested to fund State and Local Task Force Officers and administrative contractors that are supporting new TDSs.  An additional $6,198,000 is required in FY 2013 for 62 additional task force officers and 16 additional contractors.  </t>
    </r>
  </si>
  <si>
    <r>
      <t>Retirement</t>
    </r>
    <r>
      <rPr>
        <sz val="9"/>
        <color theme="1"/>
        <rFont val="Times New Roman"/>
        <family val="1"/>
      </rPr>
      <t>.  Agency retirement contributions increase as employees under CSRS retire and are replaced by FERS employees.  Based on OPM government-wide estimates, we project that the DOJ workforce will convert from CSRS to FERS at a rate of 1.3 percent per year.  The requested increase of  $253,000 is necessary to meet our increased retirement obligations as a result of this conversion.</t>
    </r>
  </si>
  <si>
    <r>
      <t xml:space="preserve">FERS Rate Increase.  </t>
    </r>
    <r>
      <rPr>
        <sz val="9"/>
        <color theme="1"/>
        <rFont val="Times New Roman"/>
        <family val="1"/>
      </rPr>
      <t>On June 11, 2010, the Board of Actuaries of the Civil Service Retirement System recommended a new set of economic assumptions for the Civil Service Retirement System (CSRS) and the Federal Employees Retirement System (FERS).  In accordance with this change, effective October 1, 2011 (FY 2012), the total Normal Cost of Regular retirement under FERS will increase from the current level of 12.5% of pay to 12.7%.  The total FERS contribution for Law Enforcement retirement will increase from 27.0% to 27.6%.  This will result in new agency contribution rates of 11.9% for normal costs (up from the current 11.7%) and 26.3% for law enforcement personnel (up from the current 25.7%).  The amount requested, $329,000, represents the funds needed to cover this increase.</t>
    </r>
  </si>
  <si>
    <r>
      <t>Employees Compensation Fund.</t>
    </r>
    <r>
      <rPr>
        <sz val="9"/>
        <rFont val="Times New Roman"/>
        <family val="1"/>
      </rPr>
      <t xml:space="preserve">  The $85,000 increase reflects payments to the Department of Labor for injury benefits paid in the past year under the Federal Employee Compensation Act.  This estimate is based on the first quarter of prior year billing and current year estimates.</t>
    </r>
  </si>
  <si>
    <r>
      <t>Health Insurance.</t>
    </r>
    <r>
      <rPr>
        <sz val="9"/>
        <rFont val="Times New Roman"/>
        <family val="1"/>
      </rPr>
      <t xml:space="preserve">  Effective January 2013, this component's contribution to Federal employees' health insurance premiums increased by 8.5 percent.  Applied against the 2012 estimate of $7,196,000, the additional amount required is $614,000.</t>
    </r>
  </si>
  <si>
    <r>
      <t>Changes in Compensable Days</t>
    </r>
    <r>
      <rPr>
        <sz val="9"/>
        <color theme="1"/>
        <rFont val="Times New Roman"/>
        <family val="1"/>
      </rPr>
      <t>.  The increased cost for one compensable day in FY 2013 compared to FY 2012 is calculated by dividing the FY 2012 estimated personnel compensation $137 million and applicable benefits $28 million by 260 compensable days.</t>
    </r>
  </si>
  <si>
    <r>
      <t>General Services Administration (GSA) Rent.</t>
    </r>
    <r>
      <rPr>
        <sz val="9"/>
        <color indexed="8"/>
        <rFont val="Times New Roman"/>
        <family val="1"/>
      </rPr>
      <t xml:space="preserve">  GSA will continue to charge rental rates that approximate those charged to commercial tenants for equivalent space and related services.  The requested increase of $3,227,000 is required to meet our commitment to GSA.  The costs associated with GSA rent were derived through the use of an automated system, which uses the latest inventory data, including rate increases to be effective in FY 2013 for each building currently occupied by Department of Justice components, as well as the costs of new space to be occupied.  GSA provided data on the rate increases.</t>
    </r>
  </si>
  <si>
    <r>
      <t>Government Leased Quarters (GLQ) Requirement - object class 12.1</t>
    </r>
    <r>
      <rPr>
        <sz val="9"/>
        <rFont val="Times New Roman"/>
        <family val="1"/>
      </rPr>
      <t xml:space="preserve">.  GLQ is a mandatory program managed by the Department of State (DOS) and provides government employees stationed overseas with housing and utilities.  DOS exercises authority for leases and control of the GLQs and negotiates the lease for components. $545,000 reflects the change in cost to support existing staffing levels.  </t>
    </r>
  </si>
  <si>
    <r>
      <t>Post Allowance - Cost of Living Allowance (COLA) - object class 12.1.</t>
    </r>
    <r>
      <rPr>
        <sz val="9"/>
        <rFont val="Times New Roman"/>
        <family val="1"/>
      </rPr>
      <t xml:space="preserve"> For employees stationed abroad, components are obligated to pay for their COLA.  COLA is intended to reimburse certain excess costs and to compensate the employee for serving at a post where the cost of living, excluding the cost of quarters and the cost of education for eligible family members, is substantially higher than in the Washington, D.C. area.  $3,000 reflects the increase in cost to support existing staffing levels.  </t>
    </r>
  </si>
  <si>
    <r>
      <t>Education Allowance - object class 12.1.</t>
    </r>
    <r>
      <rPr>
        <sz val="9"/>
        <rFont val="Times New Roman"/>
        <family val="1"/>
      </rPr>
      <t xml:space="preserve">  For employees stationed abroad, components are obligated to meet the educational expenses incurred by an employee in providing adequate elementary (grades K-8) and secondary (grades 9-12) education for dependent children at post.  $1,000 reflects the change in cost to support existing staffing levels.  </t>
    </r>
  </si>
  <si>
    <t>F: Crosswalk of 2011 Availability</t>
  </si>
  <si>
    <t>Crosswalk of 2011 Availability</t>
  </si>
  <si>
    <t>FY 2011 Enacted without Balance Rescissions</t>
  </si>
  <si>
    <t>Balance Rescissions</t>
  </si>
  <si>
    <t>Reprogrammings / Transfers</t>
  </si>
  <si>
    <t>Carryover</t>
  </si>
  <si>
    <t>Recoveries</t>
  </si>
  <si>
    <t>2011 Availability</t>
  </si>
  <si>
    <t>Decision Unit</t>
  </si>
  <si>
    <t>International Enforcement</t>
  </si>
  <si>
    <t>Domestic Enforcement</t>
  </si>
  <si>
    <t>State and Local Assistance</t>
  </si>
  <si>
    <t>Other FTE</t>
  </si>
  <si>
    <t>Total Compensable FTE</t>
  </si>
  <si>
    <t>Rescissions:  DEA rescinded $4,039,000.</t>
  </si>
  <si>
    <t xml:space="preserve">Transfers:  Transfers for DEA total $131,941,734:
1) $60,551,632 has been transferred from expired accounts to DEA; 
2) $8,283,400 has been transferred from COPS to DEA;
3) $49,283,000 has been transferred from State Department to DEA;
4) $1,632,689 has been transferred from DEA to WMO;
5) $15,456,391 has been transferred from HIDTA to DEA;
</t>
  </si>
  <si>
    <t xml:space="preserve">Carryover: DEA has carried forward  $100,445,928  in unobligated balances from FY 2010 to FY 2011 from S&amp;E no-year, S&amp;E multi-year, and VCRP appropriations.  </t>
  </si>
  <si>
    <t>FY 2011 Collections*</t>
  </si>
  <si>
    <t>Rescissions</t>
  </si>
  <si>
    <t>TOTAL</t>
  </si>
  <si>
    <t xml:space="preserve">*Collections: In FY 2011, fee collections were $242,674,000 (after the first $15 million was deposited into the Treasury General Account), which is $47,630,000 below the FY 2011 budget amount of $290,304,000.  </t>
  </si>
  <si>
    <t>The FY 2011 collection shortfall will be covered through prior year carryover and recoveries until the fee structure is revised in FY 2012.</t>
  </si>
  <si>
    <t>FY 2011 Enacted</t>
  </si>
  <si>
    <t xml:space="preserve">Carryover: DEA has carried forward  $106,159  in unobligated balances from FY 2010 to FY 2011 from its Construction account.  </t>
  </si>
  <si>
    <t>G: Crosswalk of 2012 Availability</t>
  </si>
  <si>
    <t>Crosswalk of 2012 Availability</t>
  </si>
  <si>
    <t>FY 2012 Enacted Without Rescissions</t>
  </si>
  <si>
    <t>2012 Availability</t>
  </si>
  <si>
    <t>Recscissions:  DEA is cancelling $10,000,000 in unobligated balances.</t>
  </si>
  <si>
    <t>Transfers: Total transfers for DEA total $50,220,091 of which $50,000,000 is anticipated:
1) $50,000,000  is anticipated transfers from expired accounts to DEA's no-year account; 
2) $220,091 has been transferred from HIDTA to DEA;</t>
  </si>
  <si>
    <t xml:space="preserve">Carryover: DEA has carried forward  $57,150,408  in unobligated balances from FY 2011 to FY 2012 from S&amp;E no-year, S&amp;E multi-year, and VCRP appropriations.  </t>
  </si>
  <si>
    <t>Recoveries: DEA anticipates the recovery of $12,789,000 in prior year obligations from S&amp;E no-year, S&amp;E multi-year, and VCRP appropriations.</t>
  </si>
  <si>
    <t>FY 2012 Projected Collections*</t>
  </si>
  <si>
    <t>*Collections: In FY 2012, fee collections are estimated at $305,941,000 (after the first $15 million is deposited into the Treasury General Account), which is $16,059,000 below the FY 2012 budget amount of $322,000,000.</t>
  </si>
  <si>
    <t>Collections and Recoveries are estimates based on the new fee rule to be published in FY 2012.</t>
  </si>
  <si>
    <t>Drug Enfrocement Administration</t>
  </si>
  <si>
    <t>H: Summary of Reimbursable Resources</t>
  </si>
  <si>
    <t>Summary of Reimbursable Resources</t>
  </si>
  <si>
    <t>Collections by Source</t>
  </si>
  <si>
    <t>Increase/Decrease</t>
  </si>
  <si>
    <t>Organized Crime Drug Enforcement</t>
  </si>
  <si>
    <t>Regional Drug Intelligence Squads</t>
  </si>
  <si>
    <t xml:space="preserve">Assets Forfeiture Fund </t>
  </si>
  <si>
    <t>Department of Treasury</t>
  </si>
  <si>
    <t>Office of National Drug Control Policy</t>
  </si>
  <si>
    <t>Department of State</t>
  </si>
  <si>
    <t xml:space="preserve">Department of Justice </t>
  </si>
  <si>
    <t>Department of Defense</t>
  </si>
  <si>
    <t>Federal Bureau of Investigation</t>
  </si>
  <si>
    <t>Misc. Government</t>
  </si>
  <si>
    <t>Misc. Non-Government</t>
  </si>
  <si>
    <t>Department of Homeland Security</t>
  </si>
  <si>
    <t>Budgetary Resources:</t>
  </si>
  <si>
    <t>I: Detail of Permanent Positions by Category</t>
  </si>
  <si>
    <t>Detail of Permanent Positions by Category</t>
  </si>
  <si>
    <t>Category</t>
  </si>
  <si>
    <t>Total Authorized</t>
  </si>
  <si>
    <t>Total Reimbursable</t>
  </si>
  <si>
    <t>Program Increases</t>
  </si>
  <si>
    <t>Program Decreases</t>
  </si>
  <si>
    <t>Total Pr. Changes</t>
  </si>
  <si>
    <t>ATBs</t>
  </si>
  <si>
    <t>Miscellaneous Operations (010-099)</t>
  </si>
  <si>
    <t>Social Sciences Series (100-199)</t>
  </si>
  <si>
    <t>Intelligence Series (132)</t>
  </si>
  <si>
    <t>Personnel Management (200-299)</t>
  </si>
  <si>
    <t>Clerical and Office Services (300-399)</t>
  </si>
  <si>
    <t>Accounting and Budget (500-599)</t>
  </si>
  <si>
    <t>Medical, Dental and Public Health (600-799)</t>
  </si>
  <si>
    <t>Engineering and Architecture Group (800-899)</t>
  </si>
  <si>
    <t>Paralegals / Other Law (900-998)</t>
  </si>
  <si>
    <t>Attorneys (905)</t>
  </si>
  <si>
    <t>Information &amp; Arts (1000-1099)</t>
  </si>
  <si>
    <t>Business &amp; Industry (1100-1199)</t>
  </si>
  <si>
    <t>Physical and Sciences Group (Other than Chemists)(1300-1399)</t>
  </si>
  <si>
    <t xml:space="preserve">Chemist Series (1320) </t>
  </si>
  <si>
    <t>Library (1400-1499)</t>
  </si>
  <si>
    <t>Mathematics and Statistics Group (1500-1599)</t>
  </si>
  <si>
    <t>Equipment/Facilities Services (1600-1699)</t>
  </si>
  <si>
    <t>Education Group (1700-1799)</t>
  </si>
  <si>
    <t>Miscellaeous Inspectors Series (1802)</t>
  </si>
  <si>
    <t>Criminal Investigative Series (1811)</t>
  </si>
  <si>
    <t>Quality Assurance Series (1900-1999)</t>
  </si>
  <si>
    <t>Supply Services (2000-2099)</t>
  </si>
  <si>
    <t xml:space="preserve">Transportation (2100-2199) </t>
  </si>
  <si>
    <t>Information Technology Mgmt  (2210)</t>
  </si>
  <si>
    <t xml:space="preserve">Ungraded (Wage Grade &amp; Foreign Service Local) </t>
  </si>
  <si>
    <t xml:space="preserve">     Total</t>
  </si>
  <si>
    <t>Headquarters (Washington, D.C.)</t>
  </si>
  <si>
    <t>U.S. Field</t>
  </si>
  <si>
    <t>Foreign Field</t>
  </si>
  <si>
    <t>Biological Sciences (400-499)</t>
  </si>
  <si>
    <t>Legal Instruments Examining Series (963)</t>
  </si>
  <si>
    <t>General Investigative Series (1801)</t>
  </si>
  <si>
    <t xml:space="preserve">   J: Financial Analysis of Program Changes</t>
  </si>
  <si>
    <t>Financial Analysis of Program Changes</t>
  </si>
  <si>
    <t>Grades:</t>
  </si>
  <si>
    <t>Domestic Offsets</t>
  </si>
  <si>
    <t>Foreign Offsets</t>
  </si>
  <si>
    <t>State &amp; Local Offsets</t>
  </si>
  <si>
    <t xml:space="preserve">Amount  </t>
  </si>
  <si>
    <t>GS-13</t>
  </si>
  <si>
    <t>GS-8</t>
  </si>
  <si>
    <t>Total positions &amp; annual amount</t>
  </si>
  <si>
    <t>Total FTE &amp; personnel compensation</t>
  </si>
  <si>
    <t>Travel and transportation of persons</t>
  </si>
  <si>
    <t>Printing</t>
  </si>
  <si>
    <t>Advisory and assistance services</t>
  </si>
  <si>
    <t>Other services</t>
  </si>
  <si>
    <t>Purchases of goods &amp; services from Government accounts</t>
  </si>
  <si>
    <t>Operation and maintenance of equipment</t>
  </si>
  <si>
    <t>Supplies and materials</t>
  </si>
  <si>
    <t>Equipment</t>
  </si>
  <si>
    <t xml:space="preserve">  Total, 2013 Program Changes Requested</t>
  </si>
  <si>
    <t>K: Summary of Requirements by Grade</t>
  </si>
  <si>
    <t>Summary of Requirements by Grade</t>
  </si>
  <si>
    <t>Grades and Salary Ranges</t>
  </si>
  <si>
    <t>2011 Enacted 
w/ Rescissions</t>
  </si>
  <si>
    <t>Executive Level</t>
  </si>
  <si>
    <t>SES, $119,554 - 179,700</t>
  </si>
  <si>
    <t>GS-15, $123,758 - 155,500</t>
  </si>
  <si>
    <t>GS-14, $105,211 - 136,771</t>
  </si>
  <si>
    <t>GS-13, $89,033 - 115,742</t>
  </si>
  <si>
    <t>GS-12, $74,872 - 97,333</t>
  </si>
  <si>
    <t>GS-11, $62,467 - 81,204</t>
  </si>
  <si>
    <t>GS-10, $56,857 - 73,917</t>
  </si>
  <si>
    <t>GS-9, $51,630 - 67,114</t>
  </si>
  <si>
    <t>GS-8, $46,745 - 60,765</t>
  </si>
  <si>
    <t>GS-7, $42,209 - 54,875</t>
  </si>
  <si>
    <t>GS-6, $37,983 - 49,375</t>
  </si>
  <si>
    <t>GS-5, $34,075 - 44,293</t>
  </si>
  <si>
    <t>GS-4, $30,456 - 39,590</t>
  </si>
  <si>
    <t>GS-3, $27,130 - 35,269</t>
  </si>
  <si>
    <t>GS-2, $24,865 - 31,292</t>
  </si>
  <si>
    <t>GS-1, $22,115 - 27,663</t>
  </si>
  <si>
    <t xml:space="preserve">     Total, appropriated positions</t>
  </si>
  <si>
    <t>Average SES Salary</t>
  </si>
  <si>
    <t>Average GS Salary</t>
  </si>
  <si>
    <t>Average GS Grade</t>
  </si>
  <si>
    <t>AL</t>
  </si>
  <si>
    <t>L: Summary of Requirements by Object Class</t>
  </si>
  <si>
    <t>Summary of Requirements by Object Class</t>
  </si>
  <si>
    <t>Object Classes</t>
  </si>
  <si>
    <t>2011 Actuals</t>
  </si>
  <si>
    <t>2012 
Estimate</t>
  </si>
  <si>
    <t xml:space="preserve">Increase/Decrease </t>
  </si>
  <si>
    <t>11.1  Direct FTE &amp; personnel compensation</t>
  </si>
  <si>
    <t>11.3  Other than full-time permanent</t>
  </si>
  <si>
    <t>atb</t>
  </si>
  <si>
    <t>enhance</t>
  </si>
  <si>
    <t>11.5  Total, Other personnel compensation</t>
  </si>
  <si>
    <t xml:space="preserve">     Overtime</t>
  </si>
  <si>
    <t xml:space="preserve">     Other Compensation</t>
  </si>
  <si>
    <t>11.8  Special personal services payments</t>
  </si>
  <si>
    <t xml:space="preserve">       Total </t>
  </si>
  <si>
    <t>Other Object Classes:</t>
  </si>
  <si>
    <t>12.0  Personnel benefits</t>
  </si>
  <si>
    <t>13.0 Other Benefits</t>
  </si>
  <si>
    <t>21.0  Travel and transportation of persons</t>
  </si>
  <si>
    <t>22.0  Transportation of things</t>
  </si>
  <si>
    <t>23.1  GSA rent</t>
  </si>
  <si>
    <t>23.2 Moving/Lease Expirations/Contract Parking</t>
  </si>
  <si>
    <t>23.3  Comm., util., &amp; other misc. charges</t>
  </si>
  <si>
    <t>24.0  Printing and reproduction</t>
  </si>
  <si>
    <t>25.1  Advisory and assistance services</t>
  </si>
  <si>
    <t>25.2 Other services</t>
  </si>
  <si>
    <t>25.3 Purchases of goods &amp; services from Government accounts (Antennas, DHS Sec. Etc.)</t>
  </si>
  <si>
    <t>25.4  Operation and maintenance of facilities</t>
  </si>
  <si>
    <t>25.5 Research and development contracts</t>
  </si>
  <si>
    <t>25.6 Medical Care</t>
  </si>
  <si>
    <t>25.7 Operation and maintenance of equipment</t>
  </si>
  <si>
    <t>25.8 Subsistence and Support of Persons</t>
  </si>
  <si>
    <t>26.0  Supplies and materials</t>
  </si>
  <si>
    <t>31.0  Equipment</t>
  </si>
  <si>
    <t>32.0  Land &amp; Structures</t>
  </si>
  <si>
    <t>42.0 Claims</t>
  </si>
  <si>
    <t xml:space="preserve">          Total obligations</t>
  </si>
  <si>
    <t>Unobligated balance, start of year</t>
  </si>
  <si>
    <t>Unobligated balance, end of year</t>
  </si>
  <si>
    <t>Recoveries of prior year obligations and other collections</t>
  </si>
  <si>
    <t>Unobligated balance expiring or withdrawn</t>
  </si>
  <si>
    <t xml:space="preserve">          Total DIRECT requirements</t>
  </si>
  <si>
    <t>Reimbursable FTE:</t>
  </si>
  <si>
    <t xml:space="preserve">    Full-time permanent</t>
  </si>
  <si>
    <t>23.1  GSA rent (Reimbursable)</t>
  </si>
  <si>
    <t>25.3 DHS Security (Reimbursable)</t>
  </si>
  <si>
    <t>2012 template</t>
  </si>
  <si>
    <t>Recoveries of prior year obligations and OGV Sales</t>
  </si>
  <si>
    <t>Rescission</t>
  </si>
  <si>
    <t xml:space="preserve">M.  Status of Congressionally Requested Studies, Reports, and Evaluations </t>
  </si>
  <si>
    <t>Status of Congressionally Requested Studies, Reports, and Evaluations</t>
  </si>
  <si>
    <t>1.  The Conference Report (H Rept 112-284) associated with the FY 2012 Consolidated and Further Appropriations Act incorporates language in the House report (H Rept 112-169) concerning a reporting requirement on personnel vacancy rates in DEA field divisions and mechanisms being used to boost recruitment and retention of agents in high vacancy locations.  This report is due 120 days after the enactment the Act.  DEA is currently reviewing historical field staffing levels and anticipates submitting the report before the March 17, 2012 deadline.</t>
  </si>
  <si>
    <t>2.  The Conference Report (H Rept 112-284) associated with the FY 2012 Consolidated and Further Appropriations Act incorporates language in the House report (H Rept 112-169) regarding DEA’s Afghanistan operations.  The conferees direct the DEA to report to the Committees on Appropriations not later than 30 days after enactment of this Act on DEA’s planned presence and operations activities in Afghanistan, expected transfers of funding from other Departments or agencies, and DEA’s direct appropriations requirements for such activities.   DEA completed a draft report in December 2011 and is working with DOJ to clear the report.</t>
  </si>
  <si>
    <t>N: Financial Analysis</t>
  </si>
  <si>
    <t>Financial Analysis</t>
  </si>
  <si>
    <t>FY 2004 
Actual</t>
  </si>
  <si>
    <t>FY 2005   
Actual</t>
  </si>
  <si>
    <t>FY 2006 
Actual</t>
  </si>
  <si>
    <t>FY 2007 
Actual</t>
  </si>
  <si>
    <t>FY 2008 
Actual</t>
  </si>
  <si>
    <t>FY 2009 
Actual</t>
  </si>
  <si>
    <t>FY 2010
Actual</t>
  </si>
  <si>
    <t>FY 2011
Actual</t>
  </si>
  <si>
    <t>FY 2012
Projected*</t>
  </si>
  <si>
    <t>FY 2013
Projected*</t>
  </si>
  <si>
    <t>Congressional Submission</t>
  </si>
  <si>
    <t>Fiscal Year Financial Status:</t>
  </si>
  <si>
    <t>Unobligated Balance Carried Forward from Prior Year</t>
  </si>
  <si>
    <t>Receipt Collections</t>
  </si>
  <si>
    <t>Fund Transfer from Salaries and Expenses</t>
  </si>
  <si>
    <t>Fund Transfer / Retained in the General Treasury</t>
  </si>
  <si>
    <t>Net Receipt Collections</t>
  </si>
  <si>
    <t>Other Collections</t>
  </si>
  <si>
    <t>Obligations (Actual / Projected)</t>
  </si>
  <si>
    <t>Recoveries from Deobligations</t>
  </si>
  <si>
    <t>Net Obligations</t>
  </si>
  <si>
    <t>Congressional Rescission</t>
  </si>
  <si>
    <t xml:space="preserve">      ENDING BALANCE (Lines 1+5+6+9+10)</t>
  </si>
  <si>
    <t>*</t>
  </si>
  <si>
    <t>FY 2012 and FY 2013 collection projections assume a new fee rule will be finalized in FY 2012.</t>
  </si>
  <si>
    <t>Recoveries: DEA recovered $7,334,430 in prior year obligations from S&amp;E no-year, S&amp;E multi-year, and VCRP.  DEA also collected $4,323,415 in vehicle proceeds and received $978,229 in refunds.</t>
  </si>
  <si>
    <r>
      <t xml:space="preserve">NDIC.  </t>
    </r>
    <r>
      <rPr>
        <sz val="9"/>
        <rFont val="Times New Roman"/>
        <family val="1"/>
      </rPr>
      <t>The Department plans to realign NDIC core functions and transfer major mission activities, including DOMEX (44 positions) and the production of high-priority Strategic Intelligence reports (13 positions), to DEA, with an annual funding increase of $8,026,000.  DOJ will begin the transition in FY 2012.  The FY 2013 request represents the ongoing cost for the 57 positions and functions transferred to DEA.</t>
    </r>
  </si>
  <si>
    <t>Program Changes*</t>
  </si>
  <si>
    <t>*Total Offsets do not include a $15,600,000 Cancellation of Prior Year Unobligated Balances.</t>
  </si>
  <si>
    <r>
      <t>Non-recurral of Non-personnel Increases.</t>
    </r>
    <r>
      <rPr>
        <sz val="9"/>
        <rFont val="Times New Roman"/>
        <family val="1"/>
      </rPr>
      <t xml:space="preserve">  For FY 2012, $10,000,000 was received in no-year construction funding to address increased space demands at the El Paso Intelligence Center (EPIC).  </t>
    </r>
  </si>
  <si>
    <r>
      <rPr>
        <u/>
        <sz val="9"/>
        <rFont val="Times New Roman"/>
        <family val="1"/>
      </rPr>
      <t>Law Enforcement Radios</t>
    </r>
    <r>
      <rPr>
        <sz val="9"/>
        <rFont val="Times New Roman"/>
        <family val="1"/>
      </rPr>
      <t xml:space="preserve">.  In FY 2013, the funding for the Department’s Radio/Interoperability program is being realigned.  This change will generate savings and allow the Department to increase our investments in improved technology and interoperability.  As part of the realignment, base operations and maintenance (O&amp;M) funding for radios is being transferred back to components.  For FY 2013, the O&amp;M transfer amount is $13,800,000.   </t>
    </r>
  </si>
</sst>
</file>

<file path=xl/styles.xml><?xml version="1.0" encoding="utf-8"?>
<styleSheet xmlns="http://schemas.openxmlformats.org/spreadsheetml/2006/main">
  <numFmts count="10">
    <numFmt numFmtId="5" formatCode="&quot;$&quot;#,##0_);\(&quot;$&quot;#,##0\)"/>
    <numFmt numFmtId="41" formatCode="_(* #,##0_);_(* \(#,##0\);_(* &quot;-&quot;_);_(@_)"/>
    <numFmt numFmtId="44" formatCode="_(&quot;$&quot;* #,##0.00_);_(&quot;$&quot;* \(#,##0.00\);_(&quot;$&quot;* &quot;-&quot;??_);_(@_)"/>
    <numFmt numFmtId="43" formatCode="_(* #,##0.00_);_(* \(#,##0.00\);_(* &quot;-&quot;??_);_(@_)"/>
    <numFmt numFmtId="164" formatCode="_(* #,##0_);_(* \(#,##0\);_(* &quot;....&quot;_);_(@_)"/>
    <numFmt numFmtId="165" formatCode="&quot;$&quot;#,##0"/>
    <numFmt numFmtId="166" formatCode="_(&quot;$&quot;* #,##0_);_(&quot;$&quot;* \(#,##0\);_(&quot;$&quot;* &quot;-&quot;??_);_(@_)"/>
    <numFmt numFmtId="167" formatCode="_(* #,##0_);_(* \(#,##0\);_(* &quot;-&quot;??_);_(@_)"/>
    <numFmt numFmtId="168" formatCode="0_);\(0\)"/>
    <numFmt numFmtId="169" formatCode="_(* #,##0.000_);_(* \(#,##0.000\);_(* &quot;....&quot;_);_(@_)"/>
  </numFmts>
  <fonts count="88">
    <font>
      <sz val="12"/>
      <name val="Arial"/>
      <family val="2"/>
    </font>
    <font>
      <sz val="11"/>
      <color theme="1"/>
      <name val="Calibri"/>
      <family val="2"/>
      <scheme val="minor"/>
    </font>
    <font>
      <sz val="11"/>
      <color theme="1"/>
      <name val="Calibri"/>
      <family val="2"/>
      <scheme val="minor"/>
    </font>
    <font>
      <sz val="12"/>
      <name val="Arial"/>
      <family val="2"/>
    </font>
    <font>
      <b/>
      <sz val="16"/>
      <name val="Times New Roman"/>
      <family val="1"/>
    </font>
    <font>
      <sz val="16"/>
      <name val="Arial"/>
      <family val="2"/>
    </font>
    <font>
      <sz val="8"/>
      <color indexed="9"/>
      <name val="Times New Roman"/>
      <family val="1"/>
    </font>
    <font>
      <sz val="12"/>
      <name val="Times New Roman"/>
      <family val="1"/>
    </font>
    <font>
      <sz val="10"/>
      <name val="Times New Roman"/>
      <family val="1"/>
    </font>
    <font>
      <b/>
      <sz val="18"/>
      <name val="Times New Roman"/>
      <family val="1"/>
    </font>
    <font>
      <sz val="18"/>
      <name val="Times New Roman"/>
      <family val="1"/>
    </font>
    <font>
      <b/>
      <sz val="12"/>
      <name val="Times New Roman"/>
      <family val="1"/>
    </font>
    <font>
      <sz val="12"/>
      <color rgb="FF000000"/>
      <name val="Calibri"/>
      <family val="2"/>
    </font>
    <font>
      <sz val="8"/>
      <name val="Times New Roman"/>
      <family val="1"/>
    </font>
    <font>
      <sz val="8"/>
      <name val="Arial"/>
      <family val="2"/>
    </font>
    <font>
      <b/>
      <sz val="12"/>
      <name val="Arial"/>
      <family val="2"/>
    </font>
    <font>
      <sz val="20"/>
      <name val="Arial"/>
      <family val="2"/>
    </font>
    <font>
      <sz val="12"/>
      <color indexed="9"/>
      <name val="Times New Roman"/>
      <family val="1"/>
    </font>
    <font>
      <sz val="10"/>
      <name val="Arial"/>
      <family val="2"/>
    </font>
    <font>
      <sz val="8"/>
      <color indexed="9"/>
      <name val="Arial"/>
      <family val="2"/>
    </font>
    <font>
      <sz val="18"/>
      <name val="Arial"/>
      <family val="2"/>
    </font>
    <font>
      <b/>
      <sz val="10"/>
      <name val="Times New Roman"/>
      <family val="1"/>
    </font>
    <font>
      <i/>
      <sz val="10"/>
      <name val="Arial"/>
      <family val="2"/>
    </font>
    <font>
      <b/>
      <i/>
      <sz val="10"/>
      <name val="Arial"/>
      <family val="2"/>
    </font>
    <font>
      <sz val="10"/>
      <color indexed="9"/>
      <name val="Arial"/>
      <family val="2"/>
    </font>
    <font>
      <sz val="16"/>
      <name val="Times New Roman"/>
      <family val="1"/>
    </font>
    <font>
      <b/>
      <sz val="9"/>
      <name val="Times New Roman"/>
      <family val="1"/>
    </font>
    <font>
      <b/>
      <vertAlign val="superscript"/>
      <sz val="9"/>
      <name val="Times New Roman"/>
      <family val="1"/>
    </font>
    <font>
      <b/>
      <vertAlign val="superscript"/>
      <sz val="10"/>
      <name val="Times New Roman"/>
      <family val="1"/>
    </font>
    <font>
      <u/>
      <sz val="10"/>
      <name val="Times New Roman"/>
      <family val="1"/>
    </font>
    <font>
      <b/>
      <sz val="10"/>
      <name val="Arial"/>
      <family val="2"/>
    </font>
    <font>
      <i/>
      <sz val="10"/>
      <name val="Times New Roman"/>
      <family val="1"/>
    </font>
    <font>
      <sz val="9"/>
      <name val="Times New Roman"/>
      <family val="1"/>
    </font>
    <font>
      <u/>
      <sz val="9"/>
      <name val="Times New Roman"/>
      <family val="1"/>
    </font>
    <font>
      <b/>
      <u/>
      <sz val="9"/>
      <name val="Times New Roman"/>
      <family val="1"/>
    </font>
    <font>
      <sz val="9"/>
      <name val="Arial"/>
      <family val="2"/>
    </font>
    <font>
      <sz val="9"/>
      <color rgb="FF000000"/>
      <name val="Times New Roman"/>
      <family val="1"/>
    </font>
    <font>
      <u/>
      <sz val="9"/>
      <color theme="1"/>
      <name val="Times New Roman"/>
      <family val="1"/>
    </font>
    <font>
      <sz val="9"/>
      <color theme="1"/>
      <name val="Times New Roman"/>
      <family val="1"/>
    </font>
    <font>
      <sz val="12"/>
      <color theme="1"/>
      <name val="Arial"/>
      <family val="2"/>
    </font>
    <font>
      <u/>
      <sz val="9"/>
      <color indexed="8"/>
      <name val="Times New Roman"/>
      <family val="1"/>
    </font>
    <font>
      <sz val="9"/>
      <color indexed="8"/>
      <name val="Times New Roman"/>
      <family val="1"/>
    </font>
    <font>
      <b/>
      <u/>
      <sz val="12"/>
      <name val="Arial"/>
      <family val="2"/>
    </font>
    <font>
      <sz val="12"/>
      <name val="Arial"/>
      <family val="2"/>
    </font>
    <font>
      <sz val="12"/>
      <color indexed="9"/>
      <name val="Arial"/>
      <family val="2"/>
    </font>
    <font>
      <b/>
      <sz val="14"/>
      <name val="Times New Roman"/>
      <family val="1"/>
    </font>
    <font>
      <sz val="13"/>
      <name val="Times New Roman"/>
      <family val="1"/>
    </font>
    <font>
      <b/>
      <u val="singleAccounting"/>
      <sz val="12"/>
      <name val="Arial"/>
      <family val="2"/>
    </font>
    <font>
      <sz val="12"/>
      <name val="TimesNewRomanPS"/>
    </font>
    <font>
      <b/>
      <u/>
      <sz val="14"/>
      <name val="Arial"/>
      <family val="2"/>
    </font>
    <font>
      <sz val="14"/>
      <name val="Arial"/>
      <family val="2"/>
    </font>
    <font>
      <sz val="14"/>
      <color indexed="9"/>
      <name val="Arial"/>
      <family val="2"/>
    </font>
    <font>
      <b/>
      <sz val="14"/>
      <name val="Arial"/>
      <family val="2"/>
    </font>
    <font>
      <sz val="12"/>
      <color theme="0"/>
      <name val="Arial"/>
      <family val="2"/>
    </font>
    <font>
      <u/>
      <sz val="12"/>
      <name val="TimesNewRomanPS"/>
    </font>
    <font>
      <u/>
      <sz val="12"/>
      <name val="Times New Roman"/>
      <family val="1"/>
    </font>
    <font>
      <vertAlign val="superscript"/>
      <sz val="12"/>
      <name val="Times New Roman"/>
      <family val="1"/>
    </font>
    <font>
      <sz val="12"/>
      <color indexed="8"/>
      <name val="TMS"/>
    </font>
    <font>
      <sz val="11"/>
      <color indexed="8"/>
      <name val="Arial"/>
      <family val="2"/>
    </font>
    <font>
      <sz val="10"/>
      <name val="TimesNewRomanPS"/>
    </font>
    <font>
      <b/>
      <sz val="11"/>
      <color indexed="8"/>
      <name val="Arial"/>
      <family val="2"/>
    </font>
    <font>
      <b/>
      <sz val="10"/>
      <name val="TimesNewRomanPS"/>
    </font>
    <font>
      <u/>
      <sz val="12"/>
      <color indexed="8"/>
      <name val="TMS"/>
    </font>
    <font>
      <sz val="12"/>
      <color indexed="9"/>
      <name val="TimesNewRomanPS"/>
    </font>
    <font>
      <b/>
      <sz val="14"/>
      <name val="TimesNewRomanPS"/>
    </font>
    <font>
      <sz val="13"/>
      <name val="TimesNewRomanPS"/>
    </font>
    <font>
      <sz val="10"/>
      <color indexed="8"/>
      <name val="TMS"/>
    </font>
    <font>
      <b/>
      <sz val="10"/>
      <color indexed="8"/>
      <name val="Times New Roman"/>
      <family val="1"/>
    </font>
    <font>
      <sz val="10"/>
      <color indexed="8"/>
      <name val="Times New Roman"/>
      <family val="1"/>
    </font>
    <font>
      <b/>
      <sz val="12"/>
      <color indexed="8"/>
      <name val="Times New Roman"/>
      <family val="1"/>
    </font>
    <font>
      <b/>
      <sz val="14"/>
      <color indexed="8"/>
      <name val="Times New Roman"/>
      <family val="1"/>
    </font>
    <font>
      <sz val="16"/>
      <color indexed="8"/>
      <name val="Times New Roman"/>
      <family val="1"/>
    </font>
    <font>
      <sz val="12"/>
      <color indexed="8"/>
      <name val="Times New Roman"/>
      <family val="1"/>
    </font>
    <font>
      <b/>
      <sz val="16"/>
      <color indexed="8"/>
      <name val="Times New Roman"/>
      <family val="1"/>
    </font>
    <font>
      <sz val="10"/>
      <color indexed="9"/>
      <name val="TMS"/>
    </font>
    <font>
      <sz val="14"/>
      <name val="Times New Roman"/>
      <family val="1"/>
    </font>
    <font>
      <sz val="14"/>
      <color indexed="8"/>
      <name val="Times New Roman"/>
      <family val="1"/>
    </font>
    <font>
      <sz val="10"/>
      <color indexed="9"/>
      <name val="Times New Roman"/>
      <family val="1"/>
    </font>
    <font>
      <b/>
      <u/>
      <sz val="16"/>
      <name val="Arial"/>
      <family val="2"/>
    </font>
    <font>
      <sz val="11"/>
      <name val="Arial"/>
      <family val="2"/>
    </font>
    <font>
      <i/>
      <sz val="10"/>
      <color indexed="8"/>
      <name val="Times New Roman"/>
      <family val="1"/>
    </font>
    <font>
      <b/>
      <u/>
      <sz val="14"/>
      <name val="Times New Roman"/>
      <family val="1"/>
    </font>
    <font>
      <b/>
      <u/>
      <sz val="12"/>
      <name val="Times New Roman"/>
      <family val="1"/>
    </font>
    <font>
      <sz val="8"/>
      <color indexed="8"/>
      <name val="Times New Roman"/>
      <family val="1"/>
    </font>
    <font>
      <u/>
      <sz val="16"/>
      <name val="Arial"/>
      <family val="2"/>
    </font>
    <font>
      <sz val="10"/>
      <name val="Arial"/>
      <family val="2"/>
    </font>
    <font>
      <u val="singleAccounting"/>
      <sz val="10"/>
      <name val="Times New Roman"/>
      <family val="1"/>
    </font>
    <font>
      <vertAlign val="superscript"/>
      <sz val="10"/>
      <name val="Times New Roman"/>
      <family val="1"/>
    </font>
  </fonts>
  <fills count="21">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43"/>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indexed="9"/>
        <bgColor indexed="64"/>
      </patternFill>
    </fill>
    <fill>
      <patternFill patternType="solid">
        <fgColor indexed="41"/>
        <bgColor indexed="64"/>
      </patternFill>
    </fill>
  </fills>
  <borders count="181">
    <border>
      <left/>
      <right/>
      <top/>
      <bottom/>
      <diagonal/>
    </border>
    <border>
      <left style="thin">
        <color rgb="FFB2B2B2"/>
      </left>
      <right style="thin">
        <color rgb="FFB2B2B2"/>
      </right>
      <top style="thin">
        <color rgb="FFB2B2B2"/>
      </top>
      <bottom style="thin">
        <color rgb="FFB2B2B2"/>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thin">
        <color indexed="23"/>
      </bottom>
      <diagonal/>
    </border>
    <border>
      <left/>
      <right/>
      <top/>
      <bottom style="thin">
        <color indexed="23"/>
      </bottom>
      <diagonal/>
    </border>
    <border>
      <left style="thin">
        <color indexed="64"/>
      </left>
      <right style="thin">
        <color indexed="64"/>
      </right>
      <top/>
      <bottom style="thin">
        <color indexed="23"/>
      </bottom>
      <diagonal/>
    </border>
    <border>
      <left/>
      <right style="thin">
        <color indexed="64"/>
      </right>
      <top/>
      <bottom style="thin">
        <color indexed="23"/>
      </bottom>
      <diagonal/>
    </border>
    <border>
      <left style="thin">
        <color indexed="64"/>
      </left>
      <right/>
      <top style="thin">
        <color indexed="23"/>
      </top>
      <bottom style="thin">
        <color indexed="23"/>
      </bottom>
      <diagonal/>
    </border>
    <border>
      <left/>
      <right/>
      <top style="thin">
        <color indexed="23"/>
      </top>
      <bottom style="thin">
        <color indexed="23"/>
      </bottom>
      <diagonal/>
    </border>
    <border>
      <left style="thin">
        <color indexed="64"/>
      </left>
      <right/>
      <top style="thin">
        <color indexed="23"/>
      </top>
      <bottom style="thin">
        <color indexed="64"/>
      </bottom>
      <diagonal/>
    </border>
    <border>
      <left/>
      <right/>
      <top style="thin">
        <color indexed="23"/>
      </top>
      <bottom style="thin">
        <color indexed="64"/>
      </bottom>
      <diagonal/>
    </border>
    <border>
      <left style="thin">
        <color indexed="64"/>
      </left>
      <right style="thin">
        <color indexed="64"/>
      </right>
      <top style="thin">
        <color indexed="23"/>
      </top>
      <bottom style="thin">
        <color indexed="64"/>
      </bottom>
      <diagonal/>
    </border>
    <border>
      <left style="thin">
        <color indexed="64"/>
      </left>
      <right/>
      <top style="thin">
        <color indexed="23"/>
      </top>
      <bottom style="hair">
        <color indexed="64"/>
      </bottom>
      <diagonal/>
    </border>
    <border>
      <left/>
      <right/>
      <top style="thin">
        <color indexed="23"/>
      </top>
      <bottom style="hair">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style="thin">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hair">
        <color indexed="64"/>
      </bottom>
      <diagonal/>
    </border>
    <border>
      <left style="thin">
        <color indexed="64"/>
      </left>
      <right/>
      <top style="thin">
        <color indexed="8"/>
      </top>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diagonal/>
    </border>
    <border>
      <left/>
      <right style="thin">
        <color indexed="8"/>
      </right>
      <top style="thin">
        <color indexed="64"/>
      </top>
      <bottom/>
      <diagonal/>
    </border>
    <border>
      <left style="thin">
        <color indexed="8"/>
      </left>
      <right style="thin">
        <color indexed="64"/>
      </right>
      <top/>
      <bottom/>
      <diagonal/>
    </border>
    <border>
      <left style="thin">
        <color indexed="64"/>
      </left>
      <right style="thin">
        <color indexed="64"/>
      </right>
      <top style="thin">
        <color indexed="8"/>
      </top>
      <bottom/>
      <diagonal/>
    </border>
    <border>
      <left style="thin">
        <color indexed="64"/>
      </left>
      <right style="thin">
        <color indexed="8"/>
      </right>
      <top style="thin">
        <color indexed="8"/>
      </top>
      <bottom/>
      <diagonal/>
    </border>
    <border>
      <left style="thin">
        <color indexed="8"/>
      </left>
      <right style="thin">
        <color indexed="64"/>
      </right>
      <top style="thin">
        <color indexed="8"/>
      </top>
      <bottom/>
      <diagonal/>
    </border>
    <border>
      <left style="thin">
        <color indexed="64"/>
      </left>
      <right/>
      <top/>
      <bottom style="thin">
        <color indexed="8"/>
      </bottom>
      <diagonal/>
    </border>
    <border>
      <left style="thin">
        <color indexed="8"/>
      </left>
      <right/>
      <top/>
      <bottom style="thin">
        <color indexed="64"/>
      </bottom>
      <diagonal/>
    </border>
    <border>
      <left/>
      <right style="thin">
        <color indexed="8"/>
      </right>
      <top/>
      <bottom style="thin">
        <color indexed="64"/>
      </bottom>
      <diagonal/>
    </border>
    <border>
      <left style="thin">
        <color indexed="64"/>
      </left>
      <right style="thin">
        <color indexed="8"/>
      </right>
      <top/>
      <bottom style="thin">
        <color indexed="64"/>
      </bottom>
      <diagonal/>
    </border>
    <border>
      <left style="thin">
        <color indexed="8"/>
      </left>
      <right style="thin">
        <color indexed="64"/>
      </right>
      <top/>
      <bottom style="thin">
        <color indexed="64"/>
      </bottom>
      <diagonal/>
    </border>
    <border>
      <left style="thin">
        <color auto="1"/>
      </left>
      <right style="thin">
        <color auto="1"/>
      </right>
      <top style="thin">
        <color indexed="8"/>
      </top>
      <bottom style="thin">
        <color theme="0" tint="-0.499984740745262"/>
      </bottom>
      <diagonal/>
    </border>
    <border>
      <left style="thin">
        <color indexed="64"/>
      </left>
      <right style="thin">
        <color theme="0" tint="-0.499984740745262"/>
      </right>
      <top style="thin">
        <color auto="1"/>
      </top>
      <bottom style="thin">
        <color theme="0" tint="-0.499984740745262"/>
      </bottom>
      <diagonal/>
    </border>
    <border>
      <left style="thin">
        <color theme="0" tint="-0.499984740745262"/>
      </left>
      <right style="thin">
        <color auto="1"/>
      </right>
      <top style="thin">
        <color auto="1"/>
      </top>
      <bottom style="thin">
        <color theme="0" tint="-0.499984740745262"/>
      </bottom>
      <diagonal/>
    </border>
    <border>
      <left style="thin">
        <color auto="1"/>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auto="1"/>
      </right>
      <top style="thin">
        <color theme="0" tint="-0.499984740745262"/>
      </top>
      <bottom style="thin">
        <color indexed="64"/>
      </bottom>
      <diagonal/>
    </border>
    <border>
      <left style="thin">
        <color auto="1"/>
      </left>
      <right style="thin">
        <color theme="0" tint="-0.499984740745262"/>
      </right>
      <top style="thin">
        <color theme="0" tint="-0.499984740745262"/>
      </top>
      <bottom style="thin">
        <color auto="1"/>
      </bottom>
      <diagonal/>
    </border>
    <border>
      <left style="thin">
        <color theme="0" tint="-0.499984740745262"/>
      </left>
      <right style="thin">
        <color auto="1"/>
      </right>
      <top style="thin">
        <color theme="0" tint="-0.499984740745262"/>
      </top>
      <bottom style="thin">
        <color auto="1"/>
      </bottom>
      <diagonal/>
    </border>
    <border>
      <left style="thin">
        <color indexed="64"/>
      </left>
      <right/>
      <top style="thin">
        <color indexed="64"/>
      </top>
      <bottom style="thin">
        <color indexed="64"/>
      </bottom>
      <diagonal/>
    </border>
    <border>
      <left style="thin">
        <color indexed="23"/>
      </left>
      <right style="thin">
        <color indexed="23"/>
      </right>
      <top style="thin">
        <color indexed="64"/>
      </top>
      <bottom style="thin">
        <color indexed="64"/>
      </bottom>
      <diagonal/>
    </border>
    <border>
      <left style="thin">
        <color indexed="23"/>
      </left>
      <right style="thin">
        <color indexed="64"/>
      </right>
      <top style="thin">
        <color indexed="64"/>
      </top>
      <bottom style="thin">
        <color indexed="64"/>
      </bottom>
      <diagonal/>
    </border>
    <border>
      <left/>
      <right style="thin">
        <color indexed="23"/>
      </right>
      <top style="thin">
        <color indexed="64"/>
      </top>
      <bottom style="thin">
        <color indexed="64"/>
      </bottom>
      <diagonal/>
    </border>
    <border>
      <left style="thin">
        <color indexed="64"/>
      </left>
      <right style="thin">
        <color indexed="64"/>
      </right>
      <top style="thin">
        <color indexed="64"/>
      </top>
      <bottom style="thin">
        <color indexed="23"/>
      </bottom>
      <diagonal/>
    </border>
    <border>
      <left style="thin">
        <color theme="0" tint="-0.499984740745262"/>
      </left>
      <right style="thin">
        <color theme="0" tint="-0.499984740745262"/>
      </right>
      <top style="thin">
        <color auto="1"/>
      </top>
      <bottom style="thin">
        <color theme="0" tint="-0.499984740745262"/>
      </bottom>
      <diagonal/>
    </border>
    <border>
      <left style="thin">
        <color indexed="64"/>
      </left>
      <right style="thin">
        <color indexed="64"/>
      </right>
      <top style="thin">
        <color indexed="23"/>
      </top>
      <bottom style="thin">
        <color indexed="23"/>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auto="1"/>
      </bottom>
      <diagonal/>
    </border>
    <border>
      <left style="thin">
        <color indexed="23"/>
      </left>
      <right style="thin">
        <color indexed="23"/>
      </right>
      <top/>
      <bottom style="hair">
        <color indexed="64"/>
      </bottom>
      <diagonal/>
    </border>
    <border>
      <left style="thin">
        <color indexed="23"/>
      </left>
      <right style="thin">
        <color indexed="64"/>
      </right>
      <top/>
      <bottom style="thin">
        <color indexed="64"/>
      </bottom>
      <diagonal/>
    </border>
    <border>
      <left/>
      <right style="thin">
        <color indexed="23"/>
      </right>
      <top/>
      <bottom style="hair">
        <color indexed="64"/>
      </bottom>
      <diagonal/>
    </border>
    <border>
      <left style="thin">
        <color indexed="23"/>
      </left>
      <right style="thin">
        <color indexed="23"/>
      </right>
      <top/>
      <bottom style="thin">
        <color indexed="23"/>
      </bottom>
      <diagonal/>
    </border>
    <border>
      <left style="thin">
        <color indexed="64"/>
      </left>
      <right/>
      <top style="thin">
        <color indexed="64"/>
      </top>
      <bottom style="thin">
        <color theme="0" tint="-0.499984740745262"/>
      </bottom>
      <diagonal/>
    </border>
    <border>
      <left style="thin">
        <color auto="1"/>
      </left>
      <right style="thin">
        <color indexed="23"/>
      </right>
      <top style="thin">
        <color auto="1"/>
      </top>
      <bottom style="thin">
        <color indexed="23"/>
      </bottom>
      <diagonal/>
    </border>
    <border>
      <left style="thin">
        <color indexed="23"/>
      </left>
      <right style="thin">
        <color auto="1"/>
      </right>
      <top style="thin">
        <color auto="1"/>
      </top>
      <bottom style="thin">
        <color indexed="23"/>
      </bottom>
      <diagonal/>
    </border>
    <border>
      <left style="thin">
        <color indexed="23"/>
      </left>
      <right style="thin">
        <color indexed="23"/>
      </right>
      <top style="thin">
        <color auto="1"/>
      </top>
      <bottom style="thin">
        <color indexed="23"/>
      </bottom>
      <diagonal/>
    </border>
    <border>
      <left style="thin">
        <color indexed="64"/>
      </left>
      <right/>
      <top style="thin">
        <color theme="0" tint="-0.499984740745262"/>
      </top>
      <bottom style="thin">
        <color theme="0" tint="-0.499984740745262"/>
      </bottom>
      <diagonal/>
    </border>
    <border>
      <left style="thin">
        <color auto="1"/>
      </left>
      <right style="thin">
        <color indexed="23"/>
      </right>
      <top style="thin">
        <color indexed="23"/>
      </top>
      <bottom style="thin">
        <color indexed="23"/>
      </bottom>
      <diagonal/>
    </border>
    <border>
      <left style="thin">
        <color indexed="23"/>
      </left>
      <right style="thin">
        <color auto="1"/>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thin">
        <color indexed="23"/>
      </left>
      <right/>
      <top style="thin">
        <color theme="0" tint="-0.499984740745262"/>
      </top>
      <bottom style="thin">
        <color theme="0" tint="-0.499984740745262"/>
      </bottom>
      <diagonal/>
    </border>
    <border>
      <left style="thin">
        <color indexed="8"/>
      </left>
      <right/>
      <top style="thin">
        <color theme="0" tint="-0.499984740745262"/>
      </top>
      <bottom style="thin">
        <color theme="0" tint="-0.499984740745262"/>
      </bottom>
      <diagonal/>
    </border>
    <border>
      <left style="thin">
        <color indexed="64"/>
      </left>
      <right/>
      <top style="thin">
        <color theme="0" tint="-0.499984740745262"/>
      </top>
      <bottom style="thin">
        <color indexed="64"/>
      </bottom>
      <diagonal/>
    </border>
    <border>
      <left style="thin">
        <color indexed="23"/>
      </left>
      <right style="thin">
        <color auto="1"/>
      </right>
      <top style="thin">
        <color indexed="23"/>
      </top>
      <bottom style="thin">
        <color auto="1"/>
      </bottom>
      <diagonal/>
    </border>
    <border>
      <left style="thin">
        <color auto="1"/>
      </left>
      <right style="thin">
        <color indexed="23"/>
      </right>
      <top style="thin">
        <color indexed="23"/>
      </top>
      <bottom style="thin">
        <color auto="1"/>
      </bottom>
      <diagonal/>
    </border>
    <border>
      <left style="thin">
        <color indexed="23"/>
      </left>
      <right style="thin">
        <color indexed="23"/>
      </right>
      <top style="thin">
        <color indexed="23"/>
      </top>
      <bottom style="thin">
        <color auto="1"/>
      </bottom>
      <diagonal/>
    </border>
    <border>
      <left style="thin">
        <color indexed="23"/>
      </left>
      <right style="thin">
        <color indexed="23"/>
      </right>
      <top style="thin">
        <color indexed="64"/>
      </top>
      <bottom style="thin">
        <color indexed="64"/>
      </bottom>
      <diagonal/>
    </border>
    <border>
      <left style="thin">
        <color indexed="23"/>
      </left>
      <right style="thin">
        <color indexed="64"/>
      </right>
      <top style="thin">
        <color indexed="64"/>
      </top>
      <bottom style="thin">
        <color indexed="64"/>
      </bottom>
      <diagonal/>
    </border>
    <border>
      <left/>
      <right style="thin">
        <color indexed="23"/>
      </right>
      <top style="thin">
        <color indexed="64"/>
      </top>
      <bottom style="thin">
        <color indexed="64"/>
      </bottom>
      <diagonal/>
    </border>
    <border>
      <left style="thin">
        <color indexed="23"/>
      </left>
      <right style="thin">
        <color indexed="64"/>
      </right>
      <top style="thin">
        <color auto="1"/>
      </top>
      <bottom style="thin">
        <color indexed="23"/>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top style="thin">
        <color indexed="23"/>
      </top>
      <bottom style="thin">
        <color indexed="23"/>
      </bottom>
      <diagonal/>
    </border>
    <border>
      <left style="thin">
        <color auto="1"/>
      </left>
      <right style="thin">
        <color indexed="23"/>
      </right>
      <top style="thin">
        <color indexed="23"/>
      </top>
      <bottom style="thin">
        <color indexed="23"/>
      </bottom>
      <diagonal/>
    </border>
    <border>
      <left style="thin">
        <color indexed="23"/>
      </left>
      <right style="thin">
        <color auto="1"/>
      </right>
      <top style="thin">
        <color indexed="23"/>
      </top>
      <bottom style="thin">
        <color indexed="23"/>
      </bottom>
      <diagonal/>
    </border>
    <border>
      <left style="thin">
        <color indexed="64"/>
      </left>
      <right/>
      <top style="thin">
        <color indexed="23"/>
      </top>
      <bottom style="thin">
        <color indexed="23"/>
      </bottom>
      <diagonal/>
    </border>
    <border>
      <left style="thin">
        <color auto="1"/>
      </left>
      <right style="thin">
        <color indexed="23"/>
      </right>
      <top style="thin">
        <color indexed="23"/>
      </top>
      <bottom style="thin">
        <color auto="1"/>
      </bottom>
      <diagonal/>
    </border>
    <border>
      <left style="thin">
        <color indexed="23"/>
      </left>
      <right style="thin">
        <color indexed="64"/>
      </right>
      <top style="thin">
        <color indexed="23"/>
      </top>
      <bottom style="thin">
        <color auto="1"/>
      </bottom>
      <diagonal/>
    </border>
    <border>
      <left/>
      <right/>
      <top style="thin">
        <color indexed="64"/>
      </top>
      <bottom/>
      <diagonal/>
    </border>
    <border>
      <left/>
      <right/>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thin">
        <color indexed="8"/>
      </left>
      <right style="thin">
        <color indexed="8"/>
      </right>
      <top/>
      <bottom/>
      <diagonal/>
    </border>
    <border>
      <left style="thin">
        <color indexed="8"/>
      </left>
      <right/>
      <top/>
      <bottom style="thin">
        <color indexed="8"/>
      </bottom>
      <diagonal/>
    </border>
    <border>
      <left/>
      <right style="medium">
        <color indexed="8"/>
      </right>
      <top/>
      <bottom style="thin">
        <color indexed="8"/>
      </bottom>
      <diagonal/>
    </border>
    <border>
      <left style="thin">
        <color indexed="8"/>
      </left>
      <right style="thin">
        <color indexed="8"/>
      </right>
      <top/>
      <bottom style="medium">
        <color indexed="64"/>
      </bottom>
      <diagonal/>
    </border>
    <border>
      <left style="thin">
        <color indexed="8"/>
      </left>
      <right/>
      <top style="thin">
        <color indexed="8"/>
      </top>
      <bottom style="medium">
        <color indexed="64"/>
      </bottom>
      <diagonal/>
    </border>
    <border>
      <left/>
      <right/>
      <top style="thin">
        <color indexed="8"/>
      </top>
      <bottom style="medium">
        <color indexed="64"/>
      </bottom>
      <diagonal/>
    </border>
    <border>
      <left style="thin">
        <color indexed="64"/>
      </left>
      <right/>
      <top style="thin">
        <color indexed="64"/>
      </top>
      <bottom style="medium">
        <color indexed="64"/>
      </bottom>
      <diagonal/>
    </border>
    <border>
      <left/>
      <right style="medium">
        <color indexed="8"/>
      </right>
      <top style="thin">
        <color indexed="8"/>
      </top>
      <bottom style="medium">
        <color indexed="64"/>
      </bottom>
      <diagonal/>
    </border>
    <border>
      <left style="thin">
        <color indexed="8"/>
      </left>
      <right/>
      <top/>
      <bottom style="hair">
        <color indexed="8"/>
      </bottom>
      <diagonal/>
    </border>
    <border>
      <left/>
      <right style="thin">
        <color indexed="8"/>
      </right>
      <top/>
      <bottom style="hair">
        <color indexed="8"/>
      </bottom>
      <diagonal/>
    </border>
    <border>
      <left style="thin">
        <color indexed="64"/>
      </left>
      <right/>
      <top/>
      <bottom style="hair">
        <color indexed="8"/>
      </bottom>
      <diagonal/>
    </border>
    <border>
      <left/>
      <right style="thin">
        <color indexed="64"/>
      </right>
      <top/>
      <bottom style="hair">
        <color indexed="8"/>
      </bottom>
      <diagonal/>
    </border>
    <border>
      <left/>
      <right style="medium">
        <color indexed="64"/>
      </right>
      <top/>
      <bottom style="hair">
        <color indexed="8"/>
      </bottom>
      <diagonal/>
    </border>
    <border>
      <left style="thin">
        <color indexed="8"/>
      </left>
      <right/>
      <top/>
      <bottom/>
      <diagonal/>
    </border>
    <border>
      <left/>
      <right style="thin">
        <color indexed="8"/>
      </right>
      <top style="thin">
        <color indexed="8"/>
      </top>
      <bottom/>
      <diagonal/>
    </border>
    <border>
      <left style="thin">
        <color indexed="64"/>
      </left>
      <right/>
      <top style="thin">
        <color indexed="8"/>
      </top>
      <bottom/>
      <diagonal/>
    </border>
    <border>
      <left/>
      <right style="medium">
        <color indexed="64"/>
      </right>
      <top/>
      <bottom style="thin">
        <color indexed="64"/>
      </bottom>
      <diagonal/>
    </border>
    <border>
      <left/>
      <right style="thin">
        <color indexed="8"/>
      </right>
      <top/>
      <bottom/>
      <diagonal/>
    </border>
    <border>
      <left/>
      <right style="medium">
        <color indexed="64"/>
      </right>
      <top/>
      <bottom/>
      <diagonal/>
    </border>
    <border>
      <left style="thin">
        <color indexed="8"/>
      </left>
      <right style="thin">
        <color indexed="8"/>
      </right>
      <top/>
      <bottom style="thin">
        <color indexed="8"/>
      </bottom>
      <diagonal/>
    </border>
    <border>
      <left/>
      <right style="thin">
        <color indexed="8"/>
      </right>
      <top style="hair">
        <color indexed="23"/>
      </top>
      <bottom style="hair">
        <color indexed="8"/>
      </bottom>
      <diagonal/>
    </border>
    <border>
      <left/>
      <right/>
      <top/>
      <bottom style="hair">
        <color indexed="8"/>
      </bottom>
      <diagonal/>
    </border>
    <border>
      <left style="thin">
        <color indexed="8"/>
      </left>
      <right style="thin">
        <color indexed="8"/>
      </right>
      <top style="hair">
        <color indexed="8"/>
      </top>
      <bottom style="thin">
        <color indexed="64"/>
      </bottom>
      <diagonal/>
    </border>
    <border>
      <left style="thin">
        <color indexed="8"/>
      </left>
      <right/>
      <top/>
      <bottom style="medium">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64"/>
      </left>
      <right/>
      <top style="thin">
        <color indexed="8"/>
      </top>
      <bottom style="medium">
        <color indexed="8"/>
      </bottom>
      <diagonal/>
    </border>
    <border>
      <left/>
      <right style="medium">
        <color indexed="8"/>
      </right>
      <top style="thin">
        <color indexed="8"/>
      </top>
      <bottom style="medium">
        <color indexed="8"/>
      </bottom>
      <diagonal/>
    </border>
    <border>
      <left/>
      <right/>
      <top style="medium">
        <color indexed="8"/>
      </top>
      <bottom/>
      <diagonal/>
    </border>
    <border>
      <left style="thin">
        <color indexed="64"/>
      </left>
      <right style="thin">
        <color indexed="64"/>
      </right>
      <top style="medium">
        <color indexed="64"/>
      </top>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thin">
        <color indexed="64"/>
      </top>
      <bottom/>
      <diagonal/>
    </border>
    <border>
      <left style="thin">
        <color indexed="64"/>
      </left>
      <right style="thin">
        <color indexed="64"/>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60">
    <xf numFmtId="0" fontId="0" fillId="0" borderId="0"/>
    <xf numFmtId="43" fontId="18" fillId="0" borderId="0" applyFont="0" applyFill="0" applyBorder="0" applyAlignment="0" applyProtection="0"/>
    <xf numFmtId="44" fontId="18" fillId="0" borderId="0" applyFont="0" applyFill="0" applyBorder="0" applyAlignment="0" applyProtection="0"/>
    <xf numFmtId="0" fontId="3" fillId="0" borderId="0"/>
    <xf numFmtId="0" fontId="18" fillId="0" borderId="0"/>
    <xf numFmtId="0" fontId="3" fillId="0" borderId="0"/>
    <xf numFmtId="0" fontId="2" fillId="0" borderId="0"/>
    <xf numFmtId="0" fontId="2" fillId="3" borderId="0" applyNumberFormat="0" applyBorder="0" applyAlignment="0" applyProtection="0"/>
    <xf numFmtId="0" fontId="2" fillId="3"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3" fontId="18" fillId="0" borderId="0"/>
    <xf numFmtId="5" fontId="18" fillId="0" borderId="0"/>
    <xf numFmtId="14" fontId="18" fillId="0" borderId="0"/>
    <xf numFmtId="2" fontId="18" fillId="0" borderId="0"/>
    <xf numFmtId="0" fontId="18" fillId="0" borderId="0"/>
    <xf numFmtId="0" fontId="18" fillId="0" borderId="0">
      <alignment wrapText="1"/>
    </xf>
    <xf numFmtId="0" fontId="3" fillId="0" borderId="0"/>
    <xf numFmtId="0" fontId="3" fillId="0" borderId="0"/>
    <xf numFmtId="0" fontId="18" fillId="0" borderId="0"/>
    <xf numFmtId="0" fontId="18" fillId="0" borderId="0"/>
    <xf numFmtId="0" fontId="3" fillId="0" borderId="0"/>
    <xf numFmtId="0" fontId="18" fillId="0" borderId="0"/>
    <xf numFmtId="0" fontId="2" fillId="2" borderId="1" applyNumberFormat="0" applyFont="0" applyAlignment="0" applyProtection="0"/>
    <xf numFmtId="0" fontId="2" fillId="2" borderId="1" applyNumberFormat="0" applyFont="0" applyAlignment="0" applyProtection="0"/>
    <xf numFmtId="0" fontId="2" fillId="2" borderId="1" applyNumberFormat="0" applyFont="0" applyAlignment="0" applyProtection="0"/>
    <xf numFmtId="9" fontId="18" fillId="0" borderId="0" applyFont="0" applyFill="0" applyBorder="0" applyAlignment="0" applyProtection="0"/>
    <xf numFmtId="9" fontId="2" fillId="0" borderId="0" applyFont="0" applyFill="0" applyBorder="0" applyAlignment="0" applyProtection="0"/>
    <xf numFmtId="0" fontId="18" fillId="0" borderId="0"/>
    <xf numFmtId="0" fontId="18" fillId="0" borderId="0"/>
    <xf numFmtId="44" fontId="1" fillId="0" borderId="0" applyFont="0" applyFill="0" applyBorder="0" applyAlignment="0" applyProtection="0"/>
    <xf numFmtId="0" fontId="43" fillId="0" borderId="0"/>
    <xf numFmtId="0" fontId="3" fillId="0" borderId="0"/>
    <xf numFmtId="0" fontId="3" fillId="0" borderId="0"/>
    <xf numFmtId="0" fontId="1" fillId="0" borderId="0"/>
    <xf numFmtId="0" fontId="18" fillId="0" borderId="0"/>
    <xf numFmtId="0" fontId="18" fillId="0" borderId="0"/>
    <xf numFmtId="0" fontId="85" fillId="0" borderId="0"/>
  </cellStyleXfs>
  <cellXfs count="1392">
    <xf numFmtId="0" fontId="0" fillId="0" borderId="0" xfId="0"/>
    <xf numFmtId="3" fontId="6" fillId="0" borderId="0" xfId="0" applyNumberFormat="1" applyFont="1" applyAlignment="1"/>
    <xf numFmtId="3" fontId="7" fillId="0" borderId="0" xfId="0" applyNumberFormat="1" applyFont="1" applyAlignment="1"/>
    <xf numFmtId="3" fontId="7" fillId="0" borderId="0" xfId="0" applyNumberFormat="1" applyFont="1" applyAlignment="1">
      <alignment horizontal="center"/>
    </xf>
    <xf numFmtId="1" fontId="11" fillId="0" borderId="12" xfId="0" applyNumberFormat="1" applyFont="1" applyBorder="1" applyAlignment="1">
      <alignment horizontal="right"/>
    </xf>
    <xf numFmtId="165" fontId="11" fillId="0" borderId="13" xfId="0" applyNumberFormat="1" applyFont="1" applyBorder="1" applyAlignment="1"/>
    <xf numFmtId="37" fontId="7" fillId="0" borderId="12" xfId="0" applyNumberFormat="1" applyFont="1" applyBorder="1" applyAlignment="1">
      <alignment horizontal="right"/>
    </xf>
    <xf numFmtId="37" fontId="7" fillId="0" borderId="12" xfId="0" applyNumberFormat="1" applyFont="1" applyBorder="1" applyAlignment="1"/>
    <xf numFmtId="1" fontId="7" fillId="0" borderId="12" xfId="0" applyNumberFormat="1" applyFont="1" applyBorder="1" applyAlignment="1">
      <alignment horizontal="right"/>
    </xf>
    <xf numFmtId="3" fontId="7" fillId="0" borderId="13" xfId="0" applyNumberFormat="1" applyFont="1" applyBorder="1" applyAlignment="1"/>
    <xf numFmtId="37" fontId="11" fillId="0" borderId="18" xfId="0" applyNumberFormat="1" applyFont="1" applyBorder="1" applyAlignment="1">
      <alignment horizontal="right"/>
    </xf>
    <xf numFmtId="37" fontId="11" fillId="0" borderId="18" xfId="0" applyNumberFormat="1" applyFont="1" applyBorder="1" applyAlignment="1"/>
    <xf numFmtId="37" fontId="7" fillId="0" borderId="21" xfId="0" applyNumberFormat="1" applyFont="1" applyBorder="1" applyAlignment="1"/>
    <xf numFmtId="37" fontId="7" fillId="0" borderId="22" xfId="0" applyNumberFormat="1" applyFont="1" applyBorder="1" applyAlignment="1"/>
    <xf numFmtId="37" fontId="11" fillId="0" borderId="28" xfId="0" applyNumberFormat="1" applyFont="1" applyBorder="1" applyAlignment="1">
      <alignment horizontal="right"/>
    </xf>
    <xf numFmtId="37" fontId="7" fillId="0" borderId="28" xfId="0" applyNumberFormat="1" applyFont="1" applyBorder="1" applyAlignment="1"/>
    <xf numFmtId="37" fontId="7" fillId="0" borderId="21" xfId="0" applyNumberFormat="1" applyFont="1" applyBorder="1" applyAlignment="1">
      <alignment horizontal="right"/>
    </xf>
    <xf numFmtId="0" fontId="7" fillId="0" borderId="23" xfId="0" applyNumberFormat="1" applyFont="1" applyBorder="1" applyAlignment="1">
      <alignment horizontal="left" indent="4"/>
    </xf>
    <xf numFmtId="0" fontId="0" fillId="0" borderId="24" xfId="0" applyNumberFormat="1" applyBorder="1" applyAlignment="1">
      <alignment horizontal="left" indent="4"/>
    </xf>
    <xf numFmtId="37" fontId="7" fillId="0" borderId="29" xfId="0" applyNumberFormat="1" applyFont="1" applyBorder="1" applyAlignment="1"/>
    <xf numFmtId="37" fontId="7" fillId="0" borderId="30" xfId="0" applyNumberFormat="1" applyFont="1" applyBorder="1" applyAlignment="1"/>
    <xf numFmtId="37" fontId="11" fillId="0" borderId="31" xfId="0" applyNumberFormat="1" applyFont="1" applyBorder="1" applyAlignment="1">
      <alignment horizontal="right"/>
    </xf>
    <xf numFmtId="37" fontId="7" fillId="0" borderId="31" xfId="0" applyNumberFormat="1" applyFont="1" applyBorder="1" applyAlignment="1"/>
    <xf numFmtId="164" fontId="7" fillId="0" borderId="0" xfId="0" applyNumberFormat="1" applyFont="1" applyAlignment="1"/>
    <xf numFmtId="0" fontId="0" fillId="0" borderId="0" xfId="0"/>
    <xf numFmtId="3" fontId="11" fillId="0" borderId="0" xfId="0" applyNumberFormat="1" applyFont="1" applyAlignment="1">
      <alignment horizontal="centerContinuous"/>
    </xf>
    <xf numFmtId="164" fontId="11" fillId="0" borderId="0" xfId="0" applyNumberFormat="1" applyFont="1" applyAlignment="1">
      <alignment horizontal="centerContinuous"/>
    </xf>
    <xf numFmtId="0" fontId="7" fillId="0" borderId="39" xfId="0" applyNumberFormat="1" applyFont="1" applyBorder="1" applyAlignment="1">
      <alignment horizontal="right"/>
    </xf>
    <xf numFmtId="0" fontId="7" fillId="0" borderId="7" xfId="0" applyNumberFormat="1" applyFont="1" applyBorder="1" applyAlignment="1">
      <alignment horizontal="center"/>
    </xf>
    <xf numFmtId="0" fontId="7" fillId="0" borderId="7" xfId="0" applyNumberFormat="1" applyFont="1" applyBorder="1" applyAlignment="1">
      <alignment horizontal="right"/>
    </xf>
    <xf numFmtId="0" fontId="7" fillId="0" borderId="39" xfId="0" applyNumberFormat="1" applyFont="1" applyBorder="1" applyAlignment="1">
      <alignment horizontal="center"/>
    </xf>
    <xf numFmtId="0" fontId="7" fillId="0" borderId="8" xfId="0" applyNumberFormat="1" applyFont="1" applyBorder="1" applyAlignment="1">
      <alignment horizontal="right"/>
    </xf>
    <xf numFmtId="0" fontId="7" fillId="0" borderId="26" xfId="0" applyNumberFormat="1" applyFont="1" applyBorder="1" applyAlignment="1"/>
    <xf numFmtId="37" fontId="7" fillId="0" borderId="26" xfId="0" applyNumberFormat="1" applyFont="1" applyBorder="1" applyAlignment="1">
      <alignment horizontal="center"/>
    </xf>
    <xf numFmtId="37" fontId="7" fillId="0" borderId="27" xfId="0" applyNumberFormat="1" applyFont="1" applyBorder="1" applyAlignment="1">
      <alignment horizontal="center"/>
    </xf>
    <xf numFmtId="37" fontId="7" fillId="0" borderId="27" xfId="0" applyNumberFormat="1" applyFont="1" applyBorder="1" applyAlignment="1"/>
    <xf numFmtId="37" fontId="7" fillId="0" borderId="27" xfId="0" applyNumberFormat="1" applyFont="1" applyBorder="1" applyAlignment="1">
      <alignment horizontal="right"/>
    </xf>
    <xf numFmtId="3" fontId="7" fillId="0" borderId="22" xfId="0" applyNumberFormat="1" applyFont="1" applyBorder="1" applyAlignment="1"/>
    <xf numFmtId="165" fontId="7" fillId="0" borderId="27" xfId="0" applyNumberFormat="1" applyFont="1" applyBorder="1" applyAlignment="1"/>
    <xf numFmtId="3" fontId="7" fillId="0" borderId="27" xfId="0" applyNumberFormat="1" applyFont="1" applyBorder="1" applyAlignment="1"/>
    <xf numFmtId="0" fontId="7" fillId="0" borderId="36" xfId="0" applyNumberFormat="1" applyFont="1" applyBorder="1" applyAlignment="1"/>
    <xf numFmtId="0" fontId="11" fillId="0" borderId="37" xfId="0" applyNumberFormat="1" applyFont="1" applyBorder="1" applyAlignment="1"/>
    <xf numFmtId="37" fontId="11" fillId="0" borderId="40" xfId="0" applyNumberFormat="1" applyFont="1" applyBorder="1" applyAlignment="1">
      <alignment horizontal="center"/>
    </xf>
    <xf numFmtId="37" fontId="11" fillId="0" borderId="37" xfId="0" applyNumberFormat="1" applyFont="1" applyBorder="1" applyAlignment="1">
      <alignment horizontal="center"/>
    </xf>
    <xf numFmtId="165" fontId="11" fillId="0" borderId="37" xfId="0" applyNumberFormat="1" applyFont="1" applyBorder="1" applyAlignment="1"/>
    <xf numFmtId="5" fontId="11" fillId="0" borderId="37" xfId="0" applyNumberFormat="1" applyFont="1" applyBorder="1" applyAlignment="1"/>
    <xf numFmtId="165" fontId="11" fillId="0" borderId="38" xfId="0" applyNumberFormat="1" applyFont="1" applyBorder="1" applyAlignment="1"/>
    <xf numFmtId="0" fontId="7" fillId="0" borderId="3" xfId="0" applyNumberFormat="1" applyFont="1" applyBorder="1" applyAlignment="1"/>
    <xf numFmtId="37" fontId="11" fillId="0" borderId="3" xfId="0" applyNumberFormat="1" applyFont="1" applyBorder="1" applyAlignment="1">
      <alignment horizontal="center"/>
    </xf>
    <xf numFmtId="37" fontId="11" fillId="0" borderId="4" xfId="0" applyNumberFormat="1" applyFont="1" applyBorder="1" applyAlignment="1">
      <alignment horizontal="center"/>
    </xf>
    <xf numFmtId="165" fontId="11" fillId="0" borderId="4" xfId="0" applyNumberFormat="1" applyFont="1" applyBorder="1" applyAlignment="1"/>
    <xf numFmtId="165" fontId="11" fillId="0" borderId="4" xfId="0" applyNumberFormat="1" applyFont="1" applyBorder="1" applyAlignment="1">
      <alignment horizontal="right"/>
    </xf>
    <xf numFmtId="5" fontId="11" fillId="0" borderId="4" xfId="0" applyNumberFormat="1" applyFont="1" applyBorder="1" applyAlignment="1">
      <alignment horizontal="right"/>
    </xf>
    <xf numFmtId="165" fontId="11" fillId="0" borderId="5" xfId="0" applyNumberFormat="1" applyFont="1" applyBorder="1" applyAlignment="1">
      <alignment horizontal="right"/>
    </xf>
    <xf numFmtId="0" fontId="7" fillId="0" borderId="35" xfId="0" applyNumberFormat="1" applyFont="1" applyBorder="1" applyAlignment="1"/>
    <xf numFmtId="37" fontId="7" fillId="0" borderId="35" xfId="0" applyNumberFormat="1" applyFont="1" applyBorder="1" applyAlignment="1">
      <alignment horizontal="center"/>
    </xf>
    <xf numFmtId="37" fontId="7" fillId="0" borderId="0" xfId="0" applyNumberFormat="1" applyFont="1" applyAlignment="1">
      <alignment horizontal="center"/>
    </xf>
    <xf numFmtId="37" fontId="7" fillId="0" borderId="35" xfId="0" applyNumberFormat="1" applyFont="1" applyBorder="1" applyAlignment="1"/>
    <xf numFmtId="37" fontId="7" fillId="0" borderId="0" xfId="0" applyNumberFormat="1" applyFont="1" applyAlignment="1"/>
    <xf numFmtId="37" fontId="7" fillId="0" borderId="0" xfId="0" applyNumberFormat="1" applyFont="1" applyBorder="1" applyAlignment="1"/>
    <xf numFmtId="37" fontId="7" fillId="0" borderId="2" xfId="0" applyNumberFormat="1" applyFont="1" applyBorder="1" applyAlignment="1"/>
    <xf numFmtId="37" fontId="7" fillId="0" borderId="36" xfId="0" applyNumberFormat="1" applyFont="1" applyBorder="1" applyAlignment="1">
      <alignment horizontal="center"/>
    </xf>
    <xf numFmtId="37" fontId="7" fillId="0" borderId="37" xfId="0" applyNumberFormat="1" applyFont="1" applyBorder="1" applyAlignment="1">
      <alignment horizontal="center"/>
    </xf>
    <xf numFmtId="3" fontId="7" fillId="0" borderId="37" xfId="0" applyNumberFormat="1" applyFont="1" applyBorder="1" applyAlignment="1"/>
    <xf numFmtId="37" fontId="7" fillId="0" borderId="36" xfId="0" applyNumberFormat="1" applyFont="1" applyBorder="1" applyAlignment="1"/>
    <xf numFmtId="37" fontId="7" fillId="0" borderId="37" xfId="0" applyNumberFormat="1" applyFont="1" applyBorder="1" applyAlignment="1"/>
    <xf numFmtId="37" fontId="7" fillId="0" borderId="38" xfId="0" applyNumberFormat="1" applyFont="1" applyBorder="1" applyAlignment="1"/>
    <xf numFmtId="37" fontId="7" fillId="0" borderId="26" xfId="0" applyNumberFormat="1" applyFont="1" applyBorder="1" applyAlignment="1"/>
    <xf numFmtId="0" fontId="7" fillId="0" borderId="41" xfId="0" applyNumberFormat="1" applyFont="1" applyBorder="1" applyAlignment="1"/>
    <xf numFmtId="0" fontId="7" fillId="0" borderId="27" xfId="0" applyNumberFormat="1" applyFont="1" applyBorder="1" applyAlignment="1">
      <alignment horizontal="fill"/>
    </xf>
    <xf numFmtId="0" fontId="7" fillId="0" borderId="27" xfId="0" applyNumberFormat="1" applyFont="1" applyBorder="1" applyAlignment="1"/>
    <xf numFmtId="37" fontId="7" fillId="0" borderId="24" xfId="0" applyNumberFormat="1" applyFont="1" applyBorder="1" applyAlignment="1">
      <alignment horizontal="center"/>
    </xf>
    <xf numFmtId="0" fontId="7" fillId="0" borderId="37" xfId="0" applyNumberFormat="1" applyFont="1" applyBorder="1" applyAlignment="1">
      <alignment horizontal="fill"/>
    </xf>
    <xf numFmtId="0" fontId="7" fillId="0" borderId="37" xfId="0" applyNumberFormat="1" applyFont="1" applyBorder="1" applyAlignment="1"/>
    <xf numFmtId="3" fontId="7" fillId="0" borderId="0" xfId="0" applyNumberFormat="1" applyFont="1" applyAlignment="1">
      <alignment horizontal="fill"/>
    </xf>
    <xf numFmtId="3" fontId="13" fillId="0" borderId="0" xfId="0" applyNumberFormat="1" applyFont="1" applyAlignment="1"/>
    <xf numFmtId="3" fontId="3" fillId="0" borderId="0" xfId="0" applyNumberFormat="1" applyFont="1" applyAlignment="1"/>
    <xf numFmtId="164" fontId="3" fillId="0" borderId="0" xfId="0" applyNumberFormat="1" applyFont="1" applyAlignment="1"/>
    <xf numFmtId="3" fontId="14" fillId="0" borderId="0" xfId="0" applyNumberFormat="1" applyFont="1" applyAlignment="1"/>
    <xf numFmtId="3" fontId="3" fillId="15" borderId="0" xfId="0" applyNumberFormat="1" applyFont="1" applyFill="1" applyAlignment="1"/>
    <xf numFmtId="164" fontId="3" fillId="15" borderId="0" xfId="0" applyNumberFormat="1" applyFont="1" applyFill="1" applyAlignment="1"/>
    <xf numFmtId="164" fontId="3" fillId="0" borderId="0" xfId="0" applyNumberFormat="1" applyFont="1" applyFill="1" applyAlignment="1"/>
    <xf numFmtId="3" fontId="3" fillId="16" borderId="0" xfId="0" applyNumberFormat="1" applyFont="1" applyFill="1" applyAlignment="1"/>
    <xf numFmtId="164" fontId="3" fillId="16" borderId="0" xfId="0" applyNumberFormat="1" applyFont="1" applyFill="1" applyAlignment="1"/>
    <xf numFmtId="0" fontId="16" fillId="0" borderId="0" xfId="0" applyFont="1" applyFill="1" applyBorder="1" applyAlignment="1">
      <alignment vertical="top" wrapText="1"/>
    </xf>
    <xf numFmtId="164" fontId="7" fillId="0" borderId="0" xfId="0" applyNumberFormat="1" applyFont="1" applyFill="1" applyAlignment="1"/>
    <xf numFmtId="164" fontId="17" fillId="0" borderId="0" xfId="0" applyNumberFormat="1" applyFont="1" applyAlignment="1"/>
    <xf numFmtId="0" fontId="0" fillId="17" borderId="0" xfId="0" applyFill="1"/>
    <xf numFmtId="0" fontId="5" fillId="17" borderId="0" xfId="0" applyNumberFormat="1" applyFont="1" applyFill="1" applyAlignment="1"/>
    <xf numFmtId="3" fontId="6" fillId="0" borderId="0" xfId="5" applyNumberFormat="1" applyFont="1" applyAlignment="1"/>
    <xf numFmtId="3" fontId="7" fillId="0" borderId="0" xfId="5" applyNumberFormat="1" applyFont="1" applyAlignment="1"/>
    <xf numFmtId="1" fontId="11" fillId="0" borderId="12" xfId="5" applyNumberFormat="1" applyFont="1" applyBorder="1" applyAlignment="1">
      <alignment horizontal="right"/>
    </xf>
    <xf numFmtId="165" fontId="11" fillId="0" borderId="13" xfId="5" applyNumberFormat="1" applyFont="1" applyBorder="1" applyAlignment="1"/>
    <xf numFmtId="37" fontId="11" fillId="0" borderId="12" xfId="5" applyNumberFormat="1" applyFont="1" applyBorder="1" applyAlignment="1">
      <alignment horizontal="right"/>
    </xf>
    <xf numFmtId="37" fontId="11" fillId="0" borderId="12" xfId="5" applyNumberFormat="1" applyFont="1" applyBorder="1" applyAlignment="1"/>
    <xf numFmtId="37" fontId="7" fillId="0" borderId="21" xfId="5" applyNumberFormat="1" applyFont="1" applyBorder="1" applyAlignment="1"/>
    <xf numFmtId="37" fontId="7" fillId="0" borderId="22" xfId="5" applyNumberFormat="1" applyFont="1" applyBorder="1" applyAlignment="1"/>
    <xf numFmtId="37" fontId="11" fillId="0" borderId="28" xfId="5" applyNumberFormat="1" applyFont="1" applyBorder="1" applyAlignment="1">
      <alignment horizontal="right"/>
    </xf>
    <xf numFmtId="37" fontId="7" fillId="0" borderId="30" xfId="5" applyNumberFormat="1" applyFont="1" applyBorder="1" applyAlignment="1"/>
    <xf numFmtId="37" fontId="11" fillId="0" borderId="31" xfId="5" applyNumberFormat="1" applyFont="1" applyBorder="1" applyAlignment="1">
      <alignment horizontal="right"/>
    </xf>
    <xf numFmtId="37" fontId="7" fillId="0" borderId="31" xfId="5" applyNumberFormat="1" applyFont="1" applyBorder="1" applyAlignment="1"/>
    <xf numFmtId="164" fontId="7" fillId="0" borderId="0" xfId="5" applyNumberFormat="1" applyFont="1" applyAlignment="1"/>
    <xf numFmtId="3" fontId="11" fillId="0" borderId="0" xfId="5" applyNumberFormat="1" applyFont="1" applyAlignment="1">
      <alignment horizontal="centerContinuous"/>
    </xf>
    <xf numFmtId="164" fontId="11" fillId="0" borderId="0" xfId="5" applyNumberFormat="1" applyFont="1" applyAlignment="1">
      <alignment horizontal="centerContinuous"/>
    </xf>
    <xf numFmtId="0" fontId="7" fillId="0" borderId="39" xfId="5" applyNumberFormat="1" applyFont="1" applyBorder="1" applyAlignment="1">
      <alignment horizontal="right"/>
    </xf>
    <xf numFmtId="0" fontId="7" fillId="0" borderId="7" xfId="5" applyNumberFormat="1" applyFont="1" applyBorder="1" applyAlignment="1">
      <alignment horizontal="center"/>
    </xf>
    <xf numFmtId="0" fontId="7" fillId="0" borderId="7" xfId="5" applyNumberFormat="1" applyFont="1" applyBorder="1" applyAlignment="1">
      <alignment horizontal="right"/>
    </xf>
    <xf numFmtId="0" fontId="7" fillId="0" borderId="39" xfId="5" applyNumberFormat="1" applyFont="1" applyBorder="1" applyAlignment="1">
      <alignment horizontal="center"/>
    </xf>
    <xf numFmtId="0" fontId="7" fillId="0" borderId="8" xfId="5" applyNumberFormat="1" applyFont="1" applyBorder="1" applyAlignment="1">
      <alignment horizontal="right"/>
    </xf>
    <xf numFmtId="0" fontId="7" fillId="0" borderId="26" xfId="5" applyNumberFormat="1" applyFont="1" applyBorder="1" applyAlignment="1"/>
    <xf numFmtId="37" fontId="7" fillId="0" borderId="26" xfId="5" applyNumberFormat="1" applyFont="1" applyBorder="1" applyAlignment="1">
      <alignment horizontal="center"/>
    </xf>
    <xf numFmtId="37" fontId="7" fillId="0" borderId="27" xfId="5" applyNumberFormat="1" applyFont="1" applyBorder="1" applyAlignment="1">
      <alignment horizontal="center"/>
    </xf>
    <xf numFmtId="37" fontId="7" fillId="0" borderId="27" xfId="5" applyNumberFormat="1" applyFont="1" applyBorder="1" applyAlignment="1"/>
    <xf numFmtId="3" fontId="7" fillId="0" borderId="22" xfId="5" applyNumberFormat="1" applyFont="1" applyBorder="1" applyAlignment="1"/>
    <xf numFmtId="0" fontId="7" fillId="0" borderId="36" xfId="5" applyNumberFormat="1" applyFont="1" applyBorder="1" applyAlignment="1"/>
    <xf numFmtId="0" fontId="11" fillId="0" borderId="37" xfId="5" applyNumberFormat="1" applyFont="1" applyBorder="1" applyAlignment="1"/>
    <xf numFmtId="37" fontId="11" fillId="0" borderId="40" xfId="5" applyNumberFormat="1" applyFont="1" applyBorder="1" applyAlignment="1">
      <alignment horizontal="center"/>
    </xf>
    <xf numFmtId="37" fontId="11" fillId="0" borderId="37" xfId="5" applyNumberFormat="1" applyFont="1" applyBorder="1" applyAlignment="1">
      <alignment horizontal="center"/>
    </xf>
    <xf numFmtId="165" fontId="11" fillId="0" borderId="37" xfId="5" applyNumberFormat="1" applyFont="1" applyBorder="1" applyAlignment="1"/>
    <xf numFmtId="165" fontId="11" fillId="0" borderId="38" xfId="5" applyNumberFormat="1" applyFont="1" applyBorder="1" applyAlignment="1"/>
    <xf numFmtId="0" fontId="7" fillId="0" borderId="33" xfId="5" applyNumberFormat="1" applyFont="1" applyBorder="1" applyAlignment="1"/>
    <xf numFmtId="37" fontId="7" fillId="0" borderId="35" xfId="5" applyNumberFormat="1" applyFont="1" applyBorder="1" applyAlignment="1">
      <alignment horizontal="center"/>
    </xf>
    <xf numFmtId="37" fontId="7" fillId="0" borderId="0" xfId="5" applyNumberFormat="1" applyFont="1" applyAlignment="1">
      <alignment horizontal="center"/>
    </xf>
    <xf numFmtId="37" fontId="7" fillId="0" borderId="35" xfId="5" applyNumberFormat="1" applyFont="1" applyBorder="1" applyAlignment="1"/>
    <xf numFmtId="37" fontId="7" fillId="0" borderId="0" xfId="5" applyNumberFormat="1" applyFont="1" applyAlignment="1"/>
    <xf numFmtId="37" fontId="7" fillId="0" borderId="0" xfId="5" applyNumberFormat="1" applyFont="1" applyBorder="1" applyAlignment="1"/>
    <xf numFmtId="37" fontId="7" fillId="0" borderId="2" xfId="5" applyNumberFormat="1" applyFont="1" applyBorder="1" applyAlignment="1"/>
    <xf numFmtId="37" fontId="7" fillId="0" borderId="36" xfId="5" applyNumberFormat="1" applyFont="1" applyBorder="1" applyAlignment="1">
      <alignment horizontal="center"/>
    </xf>
    <xf numFmtId="37" fontId="7" fillId="0" borderId="37" xfId="5" applyNumberFormat="1" applyFont="1" applyBorder="1" applyAlignment="1">
      <alignment horizontal="center"/>
    </xf>
    <xf numFmtId="3" fontId="7" fillId="0" borderId="37" xfId="5" applyNumberFormat="1" applyFont="1" applyBorder="1" applyAlignment="1"/>
    <xf numFmtId="37" fontId="7" fillId="0" borderId="36" xfId="5" applyNumberFormat="1" applyFont="1" applyBorder="1" applyAlignment="1"/>
    <xf numFmtId="37" fontId="7" fillId="0" borderId="37" xfId="5" applyNumberFormat="1" applyFont="1" applyBorder="1" applyAlignment="1"/>
    <xf numFmtId="37" fontId="7" fillId="0" borderId="38" xfId="5" applyNumberFormat="1" applyFont="1" applyBorder="1" applyAlignment="1"/>
    <xf numFmtId="3" fontId="7" fillId="0" borderId="27" xfId="5" applyNumberFormat="1" applyFont="1" applyBorder="1" applyAlignment="1"/>
    <xf numFmtId="37" fontId="7" fillId="0" borderId="26" xfId="5" applyNumberFormat="1" applyFont="1" applyBorder="1" applyAlignment="1"/>
    <xf numFmtId="0" fontId="7" fillId="0" borderId="41" xfId="5" applyNumberFormat="1" applyFont="1" applyBorder="1" applyAlignment="1"/>
    <xf numFmtId="0" fontId="7" fillId="0" borderId="27" xfId="5" applyNumberFormat="1" applyFont="1" applyBorder="1" applyAlignment="1">
      <alignment horizontal="fill"/>
    </xf>
    <xf numFmtId="0" fontId="7" fillId="0" borderId="27" xfId="5" applyNumberFormat="1" applyFont="1" applyBorder="1" applyAlignment="1"/>
    <xf numFmtId="37" fontId="7" fillId="0" borderId="24" xfId="5" applyNumberFormat="1" applyFont="1" applyBorder="1" applyAlignment="1">
      <alignment horizontal="center"/>
    </xf>
    <xf numFmtId="0" fontId="7" fillId="0" borderId="37" xfId="5" applyNumberFormat="1" applyFont="1" applyBorder="1" applyAlignment="1">
      <alignment horizontal="fill"/>
    </xf>
    <xf numFmtId="0" fontId="7" fillId="0" borderId="37" xfId="5" applyNumberFormat="1" applyFont="1" applyBorder="1" applyAlignment="1"/>
    <xf numFmtId="3" fontId="7" fillId="0" borderId="0" xfId="5" applyNumberFormat="1" applyFont="1" applyAlignment="1">
      <alignment horizontal="fill"/>
    </xf>
    <xf numFmtId="3" fontId="13" fillId="0" borderId="0" xfId="5" applyNumberFormat="1" applyFont="1" applyAlignment="1"/>
    <xf numFmtId="3" fontId="3" fillId="0" borderId="0" xfId="5" applyNumberFormat="1" applyFont="1" applyAlignment="1"/>
    <xf numFmtId="164" fontId="3" fillId="0" borderId="0" xfId="5" applyNumberFormat="1" applyFont="1" applyAlignment="1"/>
    <xf numFmtId="3" fontId="14" fillId="0" borderId="0" xfId="5" applyNumberFormat="1" applyFont="1" applyAlignment="1"/>
    <xf numFmtId="3" fontId="3" fillId="15" borderId="0" xfId="5" applyNumberFormat="1" applyFont="1" applyFill="1" applyAlignment="1"/>
    <xf numFmtId="164" fontId="3" fillId="15" borderId="0" xfId="5" applyNumberFormat="1" applyFont="1" applyFill="1" applyAlignment="1"/>
    <xf numFmtId="164" fontId="3" fillId="0" borderId="0" xfId="5" applyNumberFormat="1" applyFont="1" applyFill="1" applyAlignment="1"/>
    <xf numFmtId="3" fontId="3" fillId="16" borderId="0" xfId="5" applyNumberFormat="1" applyFont="1" applyFill="1" applyAlignment="1"/>
    <xf numFmtId="164" fontId="3" fillId="16" borderId="0" xfId="5" applyNumberFormat="1" applyFont="1" applyFill="1" applyAlignment="1"/>
    <xf numFmtId="0" fontId="16" fillId="0" borderId="0" xfId="5" applyFont="1" applyFill="1" applyBorder="1" applyAlignment="1">
      <alignment vertical="top" wrapText="1"/>
    </xf>
    <xf numFmtId="164" fontId="7" fillId="0" borderId="0" xfId="5" applyNumberFormat="1" applyFont="1" applyFill="1" applyAlignment="1"/>
    <xf numFmtId="164" fontId="17" fillId="0" borderId="0" xfId="5" applyNumberFormat="1" applyFont="1" applyAlignment="1"/>
    <xf numFmtId="37" fontId="11" fillId="0" borderId="12" xfId="0" applyNumberFormat="1" applyFont="1" applyBorder="1" applyAlignment="1">
      <alignment horizontal="right"/>
    </xf>
    <xf numFmtId="37" fontId="11" fillId="0" borderId="12" xfId="0" applyNumberFormat="1" applyFont="1" applyBorder="1" applyAlignment="1"/>
    <xf numFmtId="37" fontId="11" fillId="0" borderId="21" xfId="0" applyNumberFormat="1" applyFont="1" applyBorder="1" applyAlignment="1"/>
    <xf numFmtId="37" fontId="11" fillId="0" borderId="22" xfId="0" applyNumberFormat="1" applyFont="1" applyBorder="1" applyAlignment="1"/>
    <xf numFmtId="0" fontId="7" fillId="0" borderId="33" xfId="0" applyNumberFormat="1" applyFont="1" applyBorder="1" applyAlignment="1"/>
    <xf numFmtId="0" fontId="19" fillId="0" borderId="0" xfId="50" applyFont="1"/>
    <xf numFmtId="0" fontId="18" fillId="0" borderId="0" xfId="50"/>
    <xf numFmtId="0" fontId="21" fillId="17" borderId="37" xfId="50" applyFont="1" applyFill="1" applyBorder="1" applyAlignment="1">
      <alignment horizontal="center"/>
    </xf>
    <xf numFmtId="0" fontId="21" fillId="17" borderId="38" xfId="50" applyFont="1" applyFill="1" applyBorder="1" applyAlignment="1">
      <alignment horizontal="center"/>
    </xf>
    <xf numFmtId="0" fontId="8" fillId="17" borderId="23" xfId="50" applyFont="1" applyFill="1" applyBorder="1"/>
    <xf numFmtId="0" fontId="18" fillId="17" borderId="28" xfId="50" applyFill="1" applyBorder="1"/>
    <xf numFmtId="37" fontId="7" fillId="17" borderId="35" xfId="0" applyNumberFormat="1" applyFont="1" applyFill="1" applyBorder="1"/>
    <xf numFmtId="37" fontId="7" fillId="17" borderId="27" xfId="0" applyNumberFormat="1" applyFont="1" applyFill="1" applyBorder="1"/>
    <xf numFmtId="37" fontId="7" fillId="17" borderId="22" xfId="0" applyNumberFormat="1" applyFont="1" applyFill="1" applyBorder="1"/>
    <xf numFmtId="37" fontId="7" fillId="17" borderId="23" xfId="0" applyNumberFormat="1" applyFont="1" applyFill="1" applyBorder="1"/>
    <xf numFmtId="0" fontId="8" fillId="17" borderId="28" xfId="50" applyFont="1" applyFill="1" applyBorder="1"/>
    <xf numFmtId="0" fontId="8" fillId="17" borderId="28" xfId="50" applyFont="1" applyFill="1" applyBorder="1" applyAlignment="1">
      <alignment wrapText="1"/>
    </xf>
    <xf numFmtId="0" fontId="8" fillId="17" borderId="23" xfId="50" applyFont="1" applyFill="1" applyBorder="1" applyAlignment="1">
      <alignment wrapText="1"/>
    </xf>
    <xf numFmtId="37" fontId="7" fillId="17" borderId="22" xfId="0" applyNumberFormat="1" applyFont="1" applyFill="1" applyBorder="1" applyAlignment="1">
      <alignment horizontal="right"/>
    </xf>
    <xf numFmtId="0" fontId="8" fillId="17" borderId="30" xfId="50" applyFont="1" applyFill="1" applyBorder="1"/>
    <xf numFmtId="0" fontId="18" fillId="17" borderId="30" xfId="50" applyFill="1" applyBorder="1"/>
    <xf numFmtId="37" fontId="7" fillId="17" borderId="36" xfId="0" applyNumberFormat="1" applyFont="1" applyFill="1" applyBorder="1"/>
    <xf numFmtId="37" fontId="7" fillId="17" borderId="37" xfId="0" applyNumberFormat="1" applyFont="1" applyFill="1" applyBorder="1"/>
    <xf numFmtId="37" fontId="7" fillId="17" borderId="38" xfId="0" applyNumberFormat="1" applyFont="1" applyFill="1" applyBorder="1"/>
    <xf numFmtId="37" fontId="7" fillId="17" borderId="30" xfId="0" applyNumberFormat="1" applyFont="1" applyFill="1" applyBorder="1"/>
    <xf numFmtId="0" fontId="21" fillId="17" borderId="46" xfId="50" applyFont="1" applyFill="1" applyBorder="1"/>
    <xf numFmtId="0" fontId="18" fillId="17" borderId="4" xfId="50" applyFill="1" applyBorder="1"/>
    <xf numFmtId="37" fontId="21" fillId="17" borderId="3" xfId="50" applyNumberFormat="1" applyFont="1" applyFill="1" applyBorder="1"/>
    <xf numFmtId="37" fontId="21" fillId="17" borderId="4" xfId="50" applyNumberFormat="1" applyFont="1" applyFill="1" applyBorder="1"/>
    <xf numFmtId="5" fontId="21" fillId="17" borderId="4" xfId="50" applyNumberFormat="1" applyFont="1" applyFill="1" applyBorder="1"/>
    <xf numFmtId="5" fontId="21" fillId="17" borderId="46" xfId="50" applyNumberFormat="1" applyFont="1" applyFill="1" applyBorder="1"/>
    <xf numFmtId="0" fontId="21" fillId="0" borderId="0" xfId="50" applyFont="1" applyBorder="1"/>
    <xf numFmtId="0" fontId="18" fillId="0" borderId="0" xfId="50" applyBorder="1"/>
    <xf numFmtId="37" fontId="21" fillId="0" borderId="0" xfId="50" applyNumberFormat="1" applyFont="1" applyBorder="1"/>
    <xf numFmtId="5" fontId="21" fillId="0" borderId="0" xfId="50" applyNumberFormat="1" applyFont="1" applyBorder="1"/>
    <xf numFmtId="0" fontId="18" fillId="0" borderId="0" xfId="50" applyFont="1" applyAlignment="1">
      <alignment horizontal="left" vertical="top" wrapText="1"/>
    </xf>
    <xf numFmtId="0" fontId="3" fillId="0" borderId="0" xfId="0" applyFont="1" applyFill="1" applyBorder="1" applyAlignment="1"/>
    <xf numFmtId="0" fontId="14" fillId="0" borderId="0" xfId="50" applyFont="1"/>
    <xf numFmtId="0" fontId="18" fillId="15" borderId="0" xfId="50" applyFont="1" applyFill="1"/>
    <xf numFmtId="0" fontId="18" fillId="0" borderId="0" xfId="50" applyFont="1" applyFill="1"/>
    <xf numFmtId="0" fontId="3" fillId="0" borderId="0" xfId="50" applyFont="1" applyFill="1" applyAlignment="1">
      <alignment horizontal="left"/>
    </xf>
    <xf numFmtId="0" fontId="22" fillId="0" borderId="0" xfId="50" applyFont="1" applyFill="1" applyAlignment="1"/>
    <xf numFmtId="0" fontId="23" fillId="0" borderId="0" xfId="50" applyFont="1" applyFill="1" applyAlignment="1"/>
    <xf numFmtId="0" fontId="24" fillId="0" borderId="0" xfId="50" applyFont="1"/>
    <xf numFmtId="0" fontId="11" fillId="17" borderId="0" xfId="51" applyFont="1" applyFill="1"/>
    <xf numFmtId="0" fontId="18" fillId="17" borderId="0" xfId="51" applyFill="1"/>
    <xf numFmtId="0" fontId="21" fillId="17" borderId="0" xfId="51" applyFont="1" applyFill="1"/>
    <xf numFmtId="0" fontId="8" fillId="17" borderId="0" xfId="51" applyFont="1" applyFill="1"/>
    <xf numFmtId="0" fontId="8" fillId="17" borderId="0" xfId="51" applyFont="1" applyFill="1" applyAlignment="1">
      <alignment vertical="center"/>
    </xf>
    <xf numFmtId="0" fontId="8" fillId="17" borderId="35" xfId="51" applyFont="1" applyFill="1" applyBorder="1" applyAlignment="1">
      <alignment horizontal="center"/>
    </xf>
    <xf numFmtId="0" fontId="8" fillId="17" borderId="2" xfId="51" applyFont="1" applyFill="1" applyBorder="1" applyAlignment="1">
      <alignment horizontal="center"/>
    </xf>
    <xf numFmtId="0" fontId="8" fillId="17" borderId="0" xfId="51" applyFont="1" applyFill="1" applyBorder="1" applyAlignment="1">
      <alignment horizontal="center"/>
    </xf>
    <xf numFmtId="0" fontId="8" fillId="17" borderId="36" xfId="51" applyFont="1" applyFill="1" applyBorder="1" applyAlignment="1">
      <alignment horizontal="center" wrapText="1"/>
    </xf>
    <xf numFmtId="0" fontId="8" fillId="17" borderId="38" xfId="51" applyFont="1" applyFill="1" applyBorder="1" applyAlignment="1">
      <alignment horizontal="center" wrapText="1"/>
    </xf>
    <xf numFmtId="0" fontId="8" fillId="17" borderId="6" xfId="51" applyFont="1" applyFill="1" applyBorder="1"/>
    <xf numFmtId="37" fontId="8" fillId="17" borderId="35" xfId="51" applyNumberFormat="1" applyFont="1" applyFill="1" applyBorder="1"/>
    <xf numFmtId="37" fontId="8" fillId="17" borderId="2" xfId="51" applyNumberFormat="1" applyFont="1" applyFill="1" applyBorder="1"/>
    <xf numFmtId="3" fontId="8" fillId="17" borderId="0" xfId="51" applyNumberFormat="1" applyFont="1" applyFill="1"/>
    <xf numFmtId="37" fontId="8" fillId="17" borderId="0" xfId="51" applyNumberFormat="1" applyFont="1" applyFill="1" applyBorder="1"/>
    <xf numFmtId="37" fontId="8" fillId="17" borderId="33" xfId="51" applyNumberFormat="1" applyFont="1" applyFill="1" applyBorder="1"/>
    <xf numFmtId="0" fontId="21" fillId="17" borderId="29" xfId="51" applyFont="1" applyFill="1" applyBorder="1" applyAlignment="1">
      <alignment vertical="top" wrapText="1"/>
    </xf>
    <xf numFmtId="37" fontId="8" fillId="17" borderId="2" xfId="2" applyNumberFormat="1" applyFont="1" applyFill="1" applyBorder="1"/>
    <xf numFmtId="0" fontId="8" fillId="17" borderId="29" xfId="0" applyFont="1" applyFill="1" applyBorder="1" applyAlignment="1">
      <alignment vertical="top"/>
    </xf>
    <xf numFmtId="0" fontId="8" fillId="17" borderId="29" xfId="0" applyFont="1" applyFill="1" applyBorder="1" applyAlignment="1">
      <alignment vertical="top" wrapText="1"/>
    </xf>
    <xf numFmtId="0" fontId="21" fillId="17" borderId="31" xfId="51" applyFont="1" applyFill="1" applyBorder="1" applyAlignment="1">
      <alignment vertical="top"/>
    </xf>
    <xf numFmtId="0" fontId="21" fillId="17" borderId="29" xfId="51" applyFont="1" applyFill="1" applyBorder="1"/>
    <xf numFmtId="37" fontId="21" fillId="17" borderId="3" xfId="1" applyNumberFormat="1" applyFont="1" applyFill="1" applyBorder="1"/>
    <xf numFmtId="37" fontId="21" fillId="17" borderId="5" xfId="1" applyNumberFormat="1" applyFont="1" applyFill="1" applyBorder="1"/>
    <xf numFmtId="3" fontId="21" fillId="17" borderId="33" xfId="1" applyNumberFormat="1" applyFont="1" applyFill="1" applyBorder="1"/>
    <xf numFmtId="3" fontId="21" fillId="17" borderId="6" xfId="1" applyNumberFormat="1" applyFont="1" applyFill="1" applyBorder="1"/>
    <xf numFmtId="0" fontId="8" fillId="17" borderId="29" xfId="51" applyFont="1" applyFill="1" applyBorder="1" applyAlignment="1">
      <alignment vertical="top"/>
    </xf>
    <xf numFmtId="168" fontId="8" fillId="17" borderId="0" xfId="51" applyNumberFormat="1" applyFont="1" applyFill="1"/>
    <xf numFmtId="37" fontId="8" fillId="17" borderId="0" xfId="51" applyNumberFormat="1" applyFont="1" applyFill="1"/>
    <xf numFmtId="37" fontId="8" fillId="17" borderId="35" xfId="51" applyNumberFormat="1" applyFont="1" applyFill="1" applyBorder="1" applyAlignment="1"/>
    <xf numFmtId="37" fontId="8" fillId="17" borderId="2" xfId="51" applyNumberFormat="1" applyFont="1" applyFill="1" applyBorder="1" applyAlignment="1"/>
    <xf numFmtId="37" fontId="21" fillId="17" borderId="33" xfId="1" applyNumberFormat="1" applyFont="1" applyFill="1" applyBorder="1"/>
    <xf numFmtId="37" fontId="21" fillId="17" borderId="6" xfId="1" applyNumberFormat="1" applyFont="1" applyFill="1" applyBorder="1"/>
    <xf numFmtId="37" fontId="21" fillId="17" borderId="4" xfId="1" applyNumberFormat="1" applyFont="1" applyFill="1" applyBorder="1"/>
    <xf numFmtId="0" fontId="8" fillId="17" borderId="0" xfId="51" applyNumberFormat="1" applyFont="1" applyFill="1"/>
    <xf numFmtId="37" fontId="8" fillId="17" borderId="52" xfId="51" applyNumberFormat="1" applyFont="1" applyFill="1" applyBorder="1"/>
    <xf numFmtId="0" fontId="21" fillId="17" borderId="53" xfId="51" applyFont="1" applyFill="1" applyBorder="1" applyAlignment="1">
      <alignment horizontal="left"/>
    </xf>
    <xf numFmtId="0" fontId="21" fillId="17" borderId="54" xfId="51" applyFont="1" applyFill="1" applyBorder="1" applyAlignment="1">
      <alignment horizontal="left"/>
    </xf>
    <xf numFmtId="37" fontId="21" fillId="17" borderId="55" xfId="51" applyNumberFormat="1" applyFont="1" applyFill="1" applyBorder="1" applyAlignment="1">
      <alignment horizontal="right"/>
    </xf>
    <xf numFmtId="5" fontId="21" fillId="17" borderId="56" xfId="2" applyNumberFormat="1" applyFont="1" applyFill="1" applyBorder="1" applyAlignment="1">
      <alignment horizontal="right"/>
    </xf>
    <xf numFmtId="0" fontId="21" fillId="17" borderId="54" xfId="51" applyFont="1" applyFill="1" applyBorder="1" applyAlignment="1">
      <alignment horizontal="right"/>
    </xf>
    <xf numFmtId="0" fontId="21" fillId="17" borderId="0" xfId="51" applyFont="1" applyFill="1" applyBorder="1" applyAlignment="1">
      <alignment horizontal="left"/>
    </xf>
    <xf numFmtId="167" fontId="21" fillId="17" borderId="0" xfId="51" applyNumberFormat="1" applyFont="1" applyFill="1" applyBorder="1" applyAlignment="1">
      <alignment horizontal="left"/>
    </xf>
    <xf numFmtId="166" fontId="21" fillId="17" borderId="0" xfId="2" applyNumberFormat="1" applyFont="1" applyFill="1" applyBorder="1" applyAlignment="1">
      <alignment horizontal="left"/>
    </xf>
    <xf numFmtId="0" fontId="30" fillId="17" borderId="0" xfId="51" applyFont="1" applyFill="1" applyAlignment="1">
      <alignment horizontal="left"/>
    </xf>
    <xf numFmtId="0" fontId="0" fillId="17" borderId="0" xfId="0" applyFill="1" applyBorder="1" applyAlignment="1">
      <alignment horizontal="center"/>
    </xf>
    <xf numFmtId="0" fontId="19" fillId="0" borderId="0" xfId="0" applyFont="1"/>
    <xf numFmtId="0" fontId="34" fillId="17" borderId="0" xfId="0" applyFont="1" applyFill="1" applyBorder="1" applyAlignment="1">
      <alignment horizontal="center"/>
    </xf>
    <xf numFmtId="0" fontId="32" fillId="17" borderId="0" xfId="0" applyFont="1" applyFill="1" applyBorder="1" applyAlignment="1">
      <alignment horizontal="center" vertical="top"/>
    </xf>
    <xf numFmtId="0" fontId="33" fillId="17" borderId="0" xfId="0" applyFont="1" applyFill="1" applyBorder="1" applyAlignment="1">
      <alignment horizontal="center"/>
    </xf>
    <xf numFmtId="5" fontId="32" fillId="17" borderId="0" xfId="52" applyNumberFormat="1" applyFont="1" applyFill="1" applyBorder="1" applyAlignment="1">
      <alignment horizontal="right" vertical="top"/>
    </xf>
    <xf numFmtId="0" fontId="32" fillId="17" borderId="0" xfId="0" applyFont="1" applyFill="1" applyBorder="1" applyAlignment="1">
      <alignment vertical="top" wrapText="1"/>
    </xf>
    <xf numFmtId="0" fontId="33" fillId="17" borderId="0" xfId="0" applyFont="1" applyFill="1" applyBorder="1" applyAlignment="1">
      <alignment horizontal="center" vertical="top"/>
    </xf>
    <xf numFmtId="0" fontId="0" fillId="17" borderId="0" xfId="0" applyFill="1" applyBorder="1" applyAlignment="1">
      <alignment horizontal="center" vertical="top"/>
    </xf>
    <xf numFmtId="0" fontId="32" fillId="17" borderId="0" xfId="0" applyFont="1" applyFill="1" applyAlignment="1">
      <alignment vertical="top"/>
    </xf>
    <xf numFmtId="0" fontId="34" fillId="17" borderId="0" xfId="0" applyFont="1" applyFill="1" applyBorder="1" applyAlignment="1">
      <alignment horizontal="center" vertical="top"/>
    </xf>
    <xf numFmtId="0" fontId="33" fillId="17" borderId="0" xfId="0" applyFont="1" applyFill="1" applyBorder="1" applyAlignment="1">
      <alignment horizontal="center" vertical="top" wrapText="1"/>
    </xf>
    <xf numFmtId="0" fontId="0" fillId="17" borderId="0" xfId="0" applyFill="1" applyBorder="1" applyAlignment="1">
      <alignment vertical="top" wrapText="1"/>
    </xf>
    <xf numFmtId="0" fontId="33" fillId="17" borderId="0" xfId="0" applyNumberFormat="1" applyFont="1" applyFill="1" applyBorder="1" applyAlignment="1">
      <alignment vertical="top" wrapText="1"/>
    </xf>
    <xf numFmtId="0" fontId="33" fillId="17" borderId="0" xfId="0" applyFont="1" applyFill="1" applyBorder="1" applyAlignment="1">
      <alignment vertical="top" wrapText="1"/>
    </xf>
    <xf numFmtId="0" fontId="32" fillId="17" borderId="0" xfId="0" applyFont="1" applyFill="1" applyBorder="1" applyAlignment="1">
      <alignment horizontal="left" vertical="top" wrapText="1"/>
    </xf>
    <xf numFmtId="0" fontId="26" fillId="17" borderId="0" xfId="0" applyFont="1" applyFill="1" applyBorder="1" applyAlignment="1">
      <alignment vertical="top" wrapText="1"/>
    </xf>
    <xf numFmtId="0" fontId="32" fillId="17" borderId="0" xfId="0" applyFont="1" applyFill="1" applyBorder="1" applyAlignment="1">
      <alignment horizontal="right" vertical="top" wrapText="1"/>
    </xf>
    <xf numFmtId="0" fontId="35" fillId="17" borderId="0" xfId="0" applyFont="1" applyFill="1" applyBorder="1" applyAlignment="1">
      <alignment vertical="top" wrapText="1"/>
    </xf>
    <xf numFmtId="165" fontId="32" fillId="17" borderId="0" xfId="0" applyNumberFormat="1" applyFont="1" applyFill="1" applyBorder="1" applyAlignment="1">
      <alignment vertical="top" wrapText="1"/>
    </xf>
    <xf numFmtId="0" fontId="0" fillId="17" borderId="0" xfId="0" applyFill="1" applyAlignment="1">
      <alignment vertical="top"/>
    </xf>
    <xf numFmtId="165" fontId="32" fillId="17" borderId="0" xfId="0" applyNumberFormat="1" applyFont="1" applyFill="1" applyBorder="1" applyAlignment="1">
      <alignment horizontal="right" vertical="top" wrapText="1"/>
    </xf>
    <xf numFmtId="0" fontId="19" fillId="17" borderId="0" xfId="0" applyFont="1" applyFill="1"/>
    <xf numFmtId="0" fontId="32" fillId="17" borderId="0" xfId="0" applyFont="1" applyFill="1" applyBorder="1" applyAlignment="1">
      <alignment horizontal="center"/>
    </xf>
    <xf numFmtId="0" fontId="32" fillId="17" borderId="0" xfId="0" applyFont="1" applyFill="1" applyBorder="1" applyAlignment="1">
      <alignment horizontal="center" vertical="top" wrapText="1"/>
    </xf>
    <xf numFmtId="165" fontId="32" fillId="17" borderId="0" xfId="0" applyNumberFormat="1" applyFont="1" applyFill="1" applyBorder="1" applyAlignment="1">
      <alignment vertical="top"/>
    </xf>
    <xf numFmtId="0" fontId="32" fillId="17" borderId="0" xfId="0" applyFont="1" applyFill="1" applyBorder="1" applyAlignment="1">
      <alignment vertical="top"/>
    </xf>
    <xf numFmtId="165" fontId="32" fillId="17" borderId="37" xfId="0" applyNumberFormat="1" applyFont="1" applyFill="1" applyBorder="1" applyAlignment="1">
      <alignment vertical="top"/>
    </xf>
    <xf numFmtId="165" fontId="32" fillId="17" borderId="0" xfId="0" applyNumberFormat="1" applyFont="1" applyFill="1" applyAlignment="1">
      <alignment vertical="top"/>
    </xf>
    <xf numFmtId="1" fontId="32" fillId="17" borderId="0" xfId="0" applyNumberFormat="1" applyFont="1" applyFill="1" applyBorder="1" applyAlignment="1">
      <alignment vertical="top"/>
    </xf>
    <xf numFmtId="1" fontId="32" fillId="17" borderId="0" xfId="0" applyNumberFormat="1" applyFont="1" applyFill="1" applyBorder="1" applyAlignment="1">
      <alignment vertical="top" wrapText="1"/>
    </xf>
    <xf numFmtId="165" fontId="32" fillId="17" borderId="0" xfId="0" applyNumberFormat="1" applyFont="1" applyFill="1" applyBorder="1" applyAlignment="1">
      <alignment horizontal="center" vertical="top"/>
    </xf>
    <xf numFmtId="164" fontId="44" fillId="0" borderId="0" xfId="53" applyNumberFormat="1" applyFont="1" applyAlignment="1"/>
    <xf numFmtId="164" fontId="3" fillId="0" borderId="0" xfId="53" applyNumberFormat="1" applyFont="1" applyAlignment="1"/>
    <xf numFmtId="0" fontId="11" fillId="0" borderId="39" xfId="53" applyNumberFormat="1" applyFont="1" applyBorder="1" applyAlignment="1">
      <alignment horizontal="right"/>
    </xf>
    <xf numFmtId="0" fontId="11" fillId="0" borderId="7" xfId="53" applyNumberFormat="1" applyFont="1" applyBorder="1" applyAlignment="1">
      <alignment horizontal="right"/>
    </xf>
    <xf numFmtId="0" fontId="11" fillId="0" borderId="9" xfId="53" applyNumberFormat="1" applyFont="1" applyBorder="1" applyAlignment="1">
      <alignment horizontal="center"/>
    </xf>
    <xf numFmtId="0" fontId="11" fillId="0" borderId="7" xfId="53" applyNumberFormat="1" applyFont="1" applyBorder="1" applyAlignment="1">
      <alignment horizontal="center"/>
    </xf>
    <xf numFmtId="0" fontId="11" fillId="0" borderId="8" xfId="53" applyNumberFormat="1" applyFont="1" applyBorder="1" applyAlignment="1">
      <alignment horizontal="right"/>
    </xf>
    <xf numFmtId="0" fontId="7" fillId="0" borderId="23" xfId="53" applyNumberFormat="1" applyFont="1" applyBorder="1" applyAlignment="1">
      <alignment horizontal="left"/>
    </xf>
    <xf numFmtId="37" fontId="7" fillId="0" borderId="26" xfId="53" applyNumberFormat="1" applyFont="1" applyBorder="1" applyAlignment="1"/>
    <xf numFmtId="37" fontId="7" fillId="0" borderId="27" xfId="53" applyNumberFormat="1" applyFont="1" applyBorder="1" applyAlignment="1"/>
    <xf numFmtId="37" fontId="7" fillId="0" borderId="21" xfId="53" applyNumberFormat="1" applyFont="1" applyBorder="1" applyAlignment="1"/>
    <xf numFmtId="37" fontId="7" fillId="0" borderId="22" xfId="53" applyNumberFormat="1" applyFont="1" applyBorder="1" applyAlignment="1"/>
    <xf numFmtId="0" fontId="7" fillId="0" borderId="40" xfId="53" applyNumberFormat="1" applyFont="1" applyBorder="1" applyAlignment="1">
      <alignment horizontal="left"/>
    </xf>
    <xf numFmtId="37" fontId="7" fillId="0" borderId="36" xfId="53" applyNumberFormat="1" applyFont="1" applyFill="1" applyBorder="1" applyAlignment="1"/>
    <xf numFmtId="37" fontId="7" fillId="0" borderId="37" xfId="53" applyNumberFormat="1" applyFont="1" applyFill="1" applyBorder="1" applyAlignment="1"/>
    <xf numFmtId="37" fontId="7" fillId="0" borderId="31" xfId="53" applyNumberFormat="1" applyFont="1" applyFill="1" applyBorder="1" applyAlignment="1"/>
    <xf numFmtId="37" fontId="11" fillId="0" borderId="36" xfId="53" applyNumberFormat="1" applyFont="1" applyBorder="1" applyAlignment="1"/>
    <xf numFmtId="37" fontId="11" fillId="0" borderId="37" xfId="53" applyNumberFormat="1" applyFont="1" applyBorder="1" applyAlignment="1"/>
    <xf numFmtId="5" fontId="11" fillId="0" borderId="37" xfId="53" applyNumberFormat="1" applyFont="1" applyBorder="1" applyAlignment="1"/>
    <xf numFmtId="5" fontId="11" fillId="0" borderId="31" xfId="53" applyNumberFormat="1" applyFont="1" applyBorder="1" applyAlignment="1"/>
    <xf numFmtId="5" fontId="11" fillId="0" borderId="38" xfId="53" applyNumberFormat="1" applyFont="1" applyBorder="1" applyAlignment="1"/>
    <xf numFmtId="37" fontId="7" fillId="0" borderId="36" xfId="53" applyNumberFormat="1" applyFont="1" applyBorder="1" applyAlignment="1"/>
    <xf numFmtId="37" fontId="7" fillId="0" borderId="37" xfId="53" applyNumberFormat="1" applyFont="1" applyBorder="1" applyAlignment="1"/>
    <xf numFmtId="37" fontId="7" fillId="0" borderId="31" xfId="53" applyNumberFormat="1" applyFont="1" applyBorder="1" applyAlignment="1"/>
    <xf numFmtId="37" fontId="7" fillId="0" borderId="38" xfId="53" applyNumberFormat="1" applyFont="1" applyBorder="1" applyAlignment="1"/>
    <xf numFmtId="164" fontId="3" fillId="0" borderId="0" xfId="53" applyNumberFormat="1" applyFont="1" applyBorder="1" applyAlignment="1"/>
    <xf numFmtId="0" fontId="7" fillId="0" borderId="57" xfId="53" applyNumberFormat="1" applyFont="1" applyBorder="1" applyAlignment="1"/>
    <xf numFmtId="0" fontId="7" fillId="0" borderId="23" xfId="53" applyNumberFormat="1" applyFont="1" applyBorder="1" applyAlignment="1">
      <alignment horizontal="left" indent="3"/>
    </xf>
    <xf numFmtId="0" fontId="7" fillId="0" borderId="40" xfId="53" applyNumberFormat="1" applyFont="1" applyBorder="1" applyAlignment="1">
      <alignment horizontal="left" indent="3"/>
    </xf>
    <xf numFmtId="5" fontId="7" fillId="0" borderId="37" xfId="53" applyNumberFormat="1" applyFont="1" applyBorder="1" applyAlignment="1"/>
    <xf numFmtId="5" fontId="7" fillId="0" borderId="31" xfId="53" applyNumberFormat="1" applyFont="1" applyBorder="1" applyAlignment="1"/>
    <xf numFmtId="5" fontId="7" fillId="0" borderId="38" xfId="53" applyNumberFormat="1" applyFont="1" applyBorder="1" applyAlignment="1"/>
    <xf numFmtId="164" fontId="18" fillId="0" borderId="0" xfId="53" applyNumberFormat="1" applyFont="1" applyAlignment="1"/>
    <xf numFmtId="164" fontId="3" fillId="0" borderId="0" xfId="53" applyNumberFormat="1" applyFont="1" applyFill="1" applyAlignment="1"/>
    <xf numFmtId="164" fontId="44" fillId="0" borderId="0" xfId="53" applyNumberFormat="1" applyFont="1" applyFill="1" applyAlignment="1"/>
    <xf numFmtId="164" fontId="3" fillId="16" borderId="0" xfId="53" applyNumberFormat="1" applyFont="1" applyFill="1" applyAlignment="1"/>
    <xf numFmtId="49" fontId="43" fillId="0" borderId="0" xfId="53" applyNumberFormat="1"/>
    <xf numFmtId="41" fontId="43" fillId="0" borderId="0" xfId="53" applyNumberFormat="1" applyAlignment="1">
      <alignment horizontal="right" wrapText="1"/>
    </xf>
    <xf numFmtId="164" fontId="3" fillId="18" borderId="0" xfId="53" applyNumberFormat="1" applyFont="1" applyFill="1" applyAlignment="1"/>
    <xf numFmtId="41" fontId="43" fillId="0" borderId="0" xfId="53" applyNumberFormat="1"/>
    <xf numFmtId="41" fontId="43" fillId="0" borderId="0" xfId="53" applyNumberFormat="1" applyFill="1"/>
    <xf numFmtId="41" fontId="43" fillId="0" borderId="0" xfId="53" applyNumberFormat="1" applyAlignment="1">
      <alignment horizontal="center" wrapText="1"/>
    </xf>
    <xf numFmtId="164" fontId="6" fillId="0" borderId="0" xfId="0" applyNumberFormat="1" applyFont="1" applyAlignment="1"/>
    <xf numFmtId="0" fontId="11" fillId="17" borderId="39" xfId="0" applyNumberFormat="1" applyFont="1" applyFill="1" applyBorder="1" applyAlignment="1">
      <alignment horizontal="right"/>
    </xf>
    <xf numFmtId="0" fontId="11" fillId="17" borderId="7" xfId="0" applyNumberFormat="1" applyFont="1" applyFill="1" applyBorder="1" applyAlignment="1">
      <alignment horizontal="right"/>
    </xf>
    <xf numFmtId="0" fontId="11" fillId="17" borderId="9" xfId="0" applyNumberFormat="1" applyFont="1" applyFill="1" applyBorder="1" applyAlignment="1">
      <alignment horizontal="center"/>
    </xf>
    <xf numFmtId="0" fontId="11" fillId="17" borderId="7" xfId="0" applyNumberFormat="1" applyFont="1" applyFill="1" applyBorder="1" applyAlignment="1">
      <alignment horizontal="center"/>
    </xf>
    <xf numFmtId="0" fontId="11" fillId="17" borderId="8" xfId="0" applyNumberFormat="1" applyFont="1" applyFill="1" applyBorder="1" applyAlignment="1">
      <alignment horizontal="right"/>
    </xf>
    <xf numFmtId="0" fontId="7" fillId="17" borderId="40" xfId="0" applyNumberFormat="1" applyFont="1" applyFill="1" applyBorder="1" applyAlignment="1">
      <alignment horizontal="left"/>
    </xf>
    <xf numFmtId="37" fontId="7" fillId="17" borderId="36" xfId="0" applyNumberFormat="1" applyFont="1" applyFill="1" applyBorder="1" applyAlignment="1"/>
    <xf numFmtId="37" fontId="7" fillId="17" borderId="37" xfId="0" applyNumberFormat="1" applyFont="1" applyFill="1" applyBorder="1" applyAlignment="1"/>
    <xf numFmtId="37" fontId="7" fillId="17" borderId="58" xfId="0" applyNumberFormat="1" applyFont="1" applyFill="1" applyBorder="1" applyAlignment="1"/>
    <xf numFmtId="37" fontId="7" fillId="17" borderId="51" xfId="0" applyNumberFormat="1" applyFont="1" applyFill="1" applyBorder="1" applyAlignment="1"/>
    <xf numFmtId="37" fontId="7" fillId="17" borderId="38" xfId="0" applyNumberFormat="1" applyFont="1" applyFill="1" applyBorder="1" applyAlignment="1"/>
    <xf numFmtId="0" fontId="11" fillId="17" borderId="3" xfId="0" applyNumberFormat="1" applyFont="1" applyFill="1" applyBorder="1" applyAlignment="1">
      <alignment horizontal="left" indent="3"/>
    </xf>
    <xf numFmtId="37" fontId="11" fillId="17" borderId="36" xfId="0" applyNumberFormat="1" applyFont="1" applyFill="1" applyBorder="1" applyAlignment="1"/>
    <xf numFmtId="37" fontId="11" fillId="17" borderId="37" xfId="0" applyNumberFormat="1" applyFont="1" applyFill="1" applyBorder="1" applyAlignment="1"/>
    <xf numFmtId="5" fontId="11" fillId="17" borderId="37" xfId="0" applyNumberFormat="1" applyFont="1" applyFill="1" applyBorder="1" applyAlignment="1"/>
    <xf numFmtId="5" fontId="11" fillId="17" borderId="31" xfId="0" applyNumberFormat="1" applyFont="1" applyFill="1" applyBorder="1" applyAlignment="1"/>
    <xf numFmtId="5" fontId="11" fillId="17" borderId="38" xfId="0" applyNumberFormat="1" applyFont="1" applyFill="1" applyBorder="1" applyAlignment="1"/>
    <xf numFmtId="0" fontId="7" fillId="17" borderId="3" xfId="0" applyNumberFormat="1" applyFont="1" applyFill="1" applyBorder="1" applyAlignment="1"/>
    <xf numFmtId="37" fontId="7" fillId="17" borderId="31" xfId="0" applyNumberFormat="1" applyFont="1" applyFill="1" applyBorder="1" applyAlignment="1"/>
    <xf numFmtId="164" fontId="7" fillId="0" borderId="0" xfId="0" applyNumberFormat="1" applyFont="1" applyBorder="1" applyAlignment="1"/>
    <xf numFmtId="37" fontId="7" fillId="17" borderId="3" xfId="0" applyNumberFormat="1" applyFont="1" applyFill="1" applyBorder="1" applyAlignment="1"/>
    <xf numFmtId="37" fontId="7" fillId="17" borderId="4" xfId="0" applyNumberFormat="1" applyFont="1" applyFill="1" applyBorder="1" applyAlignment="1"/>
    <xf numFmtId="37" fontId="7" fillId="17" borderId="46" xfId="0" applyNumberFormat="1" applyFont="1" applyFill="1" applyBorder="1" applyAlignment="1"/>
    <xf numFmtId="37" fontId="7" fillId="17" borderId="5" xfId="0" applyNumberFormat="1" applyFont="1" applyFill="1" applyBorder="1" applyAlignment="1"/>
    <xf numFmtId="0" fontId="7" fillId="17" borderId="57" xfId="0" applyNumberFormat="1" applyFont="1" applyFill="1" applyBorder="1" applyAlignment="1"/>
    <xf numFmtId="37" fontId="7" fillId="17" borderId="26" xfId="0" applyNumberFormat="1" applyFont="1" applyFill="1" applyBorder="1" applyAlignment="1"/>
    <xf numFmtId="37" fontId="7" fillId="17" borderId="27" xfId="0" applyNumberFormat="1" applyFont="1" applyFill="1" applyBorder="1" applyAlignment="1"/>
    <xf numFmtId="37" fontId="7" fillId="17" borderId="21" xfId="0" applyNumberFormat="1" applyFont="1" applyFill="1" applyBorder="1" applyAlignment="1"/>
    <xf numFmtId="37" fontId="7" fillId="17" borderId="22" xfId="0" applyNumberFormat="1" applyFont="1" applyFill="1" applyBorder="1" applyAlignment="1"/>
    <xf numFmtId="0" fontId="7" fillId="17" borderId="23" xfId="0" applyNumberFormat="1" applyFont="1" applyFill="1" applyBorder="1" applyAlignment="1">
      <alignment horizontal="left" indent="3"/>
    </xf>
    <xf numFmtId="0" fontId="7" fillId="17" borderId="40" xfId="0" applyNumberFormat="1" applyFont="1" applyFill="1" applyBorder="1" applyAlignment="1">
      <alignment horizontal="left" indent="3"/>
    </xf>
    <xf numFmtId="5" fontId="7" fillId="17" borderId="37" xfId="0" applyNumberFormat="1" applyFont="1" applyFill="1" applyBorder="1" applyAlignment="1"/>
    <xf numFmtId="5" fontId="7" fillId="17" borderId="31" xfId="0" applyNumberFormat="1" applyFont="1" applyFill="1" applyBorder="1" applyAlignment="1"/>
    <xf numFmtId="5" fontId="7" fillId="17" borderId="38" xfId="0" applyNumberFormat="1" applyFont="1" applyFill="1" applyBorder="1" applyAlignment="1"/>
    <xf numFmtId="164" fontId="7" fillId="17" borderId="0" xfId="0" applyNumberFormat="1" applyFont="1" applyFill="1" applyAlignment="1"/>
    <xf numFmtId="164" fontId="48" fillId="17" borderId="0" xfId="0" applyNumberFormat="1" applyFont="1" applyFill="1" applyAlignment="1"/>
    <xf numFmtId="164" fontId="48" fillId="0" borderId="0" xfId="0" applyNumberFormat="1" applyFont="1" applyBorder="1"/>
    <xf numFmtId="164" fontId="48" fillId="0" borderId="0" xfId="0" applyNumberFormat="1" applyFont="1" applyAlignment="1"/>
    <xf numFmtId="164" fontId="13" fillId="0" borderId="0" xfId="0" applyNumberFormat="1" applyFont="1" applyAlignment="1"/>
    <xf numFmtId="164" fontId="48" fillId="0" borderId="0" xfId="0" applyNumberFormat="1" applyFont="1" applyFill="1" applyAlignment="1"/>
    <xf numFmtId="164" fontId="49" fillId="15" borderId="0" xfId="0" applyNumberFormat="1" applyFont="1" applyFill="1" applyAlignment="1">
      <alignment horizontal="center" wrapText="1"/>
    </xf>
    <xf numFmtId="0" fontId="3" fillId="15" borderId="0" xfId="0" applyFont="1" applyFill="1" applyAlignment="1">
      <alignment wrapText="1"/>
    </xf>
    <xf numFmtId="164" fontId="50" fillId="15" borderId="0" xfId="0" applyNumberFormat="1" applyFont="1" applyFill="1" applyAlignment="1"/>
    <xf numFmtId="0" fontId="50" fillId="15" borderId="0" xfId="0" applyFont="1" applyFill="1" applyBorder="1" applyAlignment="1">
      <alignment wrapText="1"/>
    </xf>
    <xf numFmtId="0" fontId="50" fillId="15" borderId="0" xfId="0" applyFont="1" applyFill="1" applyBorder="1" applyAlignment="1"/>
    <xf numFmtId="164" fontId="50" fillId="0" borderId="0" xfId="0" applyNumberFormat="1" applyFont="1" applyAlignment="1"/>
    <xf numFmtId="164" fontId="51" fillId="0" borderId="0" xfId="0" applyNumberFormat="1" applyFont="1" applyAlignment="1"/>
    <xf numFmtId="0" fontId="7" fillId="17" borderId="23" xfId="0" applyNumberFormat="1" applyFont="1" applyFill="1" applyBorder="1" applyAlignment="1">
      <alignment horizontal="left"/>
    </xf>
    <xf numFmtId="0" fontId="18" fillId="17" borderId="0" xfId="0" applyNumberFormat="1" applyFont="1" applyFill="1" applyAlignment="1">
      <alignment horizontal="left" vertical="top" wrapText="1"/>
    </xf>
    <xf numFmtId="0" fontId="18" fillId="0" borderId="0" xfId="0" applyNumberFormat="1" applyFont="1" applyFill="1" applyAlignment="1">
      <alignment horizontal="left" vertical="top" wrapText="1"/>
    </xf>
    <xf numFmtId="0" fontId="3" fillId="15" borderId="0" xfId="0" applyFont="1" applyFill="1" applyBorder="1" applyAlignment="1"/>
    <xf numFmtId="0" fontId="3" fillId="15" borderId="0" xfId="0" applyFont="1" applyFill="1" applyBorder="1" applyAlignment="1">
      <alignment wrapText="1"/>
    </xf>
    <xf numFmtId="0" fontId="11" fillId="0" borderId="39" xfId="0" applyNumberFormat="1" applyFont="1" applyBorder="1" applyAlignment="1">
      <alignment horizontal="right"/>
    </xf>
    <xf numFmtId="0" fontId="11" fillId="0" borderId="7" xfId="0" applyNumberFormat="1" applyFont="1" applyBorder="1" applyAlignment="1">
      <alignment horizontal="right"/>
    </xf>
    <xf numFmtId="0" fontId="11" fillId="0" borderId="9" xfId="0" applyNumberFormat="1" applyFont="1" applyBorder="1" applyAlignment="1">
      <alignment horizontal="center"/>
    </xf>
    <xf numFmtId="0" fontId="11" fillId="0" borderId="7" xfId="0" applyNumberFormat="1" applyFont="1" applyBorder="1" applyAlignment="1">
      <alignment horizontal="center"/>
    </xf>
    <xf numFmtId="0" fontId="11" fillId="0" borderId="8" xfId="0" applyNumberFormat="1" applyFont="1" applyBorder="1" applyAlignment="1">
      <alignment horizontal="right"/>
    </xf>
    <xf numFmtId="0" fontId="7" fillId="0" borderId="40" xfId="0" applyNumberFormat="1" applyFont="1" applyBorder="1" applyAlignment="1">
      <alignment horizontal="left"/>
    </xf>
    <xf numFmtId="37" fontId="7" fillId="0" borderId="36" xfId="0" applyNumberFormat="1" applyFont="1" applyFill="1" applyBorder="1" applyAlignment="1"/>
    <xf numFmtId="37" fontId="7" fillId="0" borderId="37" xfId="0" applyNumberFormat="1" applyFont="1" applyFill="1" applyBorder="1" applyAlignment="1"/>
    <xf numFmtId="37" fontId="7" fillId="0" borderId="58" xfId="0" applyNumberFormat="1" applyFont="1" applyFill="1" applyBorder="1" applyAlignment="1"/>
    <xf numFmtId="37" fontId="7" fillId="0" borderId="51" xfId="0" applyNumberFormat="1" applyFont="1" applyFill="1" applyBorder="1" applyAlignment="1"/>
    <xf numFmtId="37" fontId="7" fillId="0" borderId="38" xfId="0" applyNumberFormat="1" applyFont="1" applyFill="1" applyBorder="1" applyAlignment="1"/>
    <xf numFmtId="0" fontId="11" fillId="0" borderId="3" xfId="0" applyNumberFormat="1" applyFont="1" applyBorder="1" applyAlignment="1">
      <alignment horizontal="left" indent="3"/>
    </xf>
    <xf numFmtId="37" fontId="11" fillId="0" borderId="36" xfId="0" applyNumberFormat="1" applyFont="1" applyBorder="1" applyAlignment="1"/>
    <xf numFmtId="37" fontId="11" fillId="0" borderId="37" xfId="0" applyNumberFormat="1" applyFont="1" applyBorder="1" applyAlignment="1"/>
    <xf numFmtId="5" fontId="11" fillId="0" borderId="4" xfId="0" applyNumberFormat="1" applyFont="1" applyBorder="1" applyAlignment="1"/>
    <xf numFmtId="5" fontId="11" fillId="0" borderId="31" xfId="0" applyNumberFormat="1" applyFont="1" applyBorder="1" applyAlignment="1"/>
    <xf numFmtId="5" fontId="11" fillId="0" borderId="38" xfId="0" applyNumberFormat="1" applyFont="1" applyBorder="1" applyAlignment="1"/>
    <xf numFmtId="37" fontId="7" fillId="0" borderId="3" xfId="0" applyNumberFormat="1" applyFont="1" applyBorder="1" applyAlignment="1"/>
    <xf numFmtId="37" fontId="7" fillId="0" borderId="4" xfId="0" applyNumberFormat="1" applyFont="1" applyBorder="1" applyAlignment="1"/>
    <xf numFmtId="37" fontId="7" fillId="0" borderId="46" xfId="0" applyNumberFormat="1" applyFont="1" applyBorder="1" applyAlignment="1"/>
    <xf numFmtId="37" fontId="7" fillId="0" borderId="5" xfId="0" applyNumberFormat="1" applyFont="1" applyBorder="1" applyAlignment="1"/>
    <xf numFmtId="0" fontId="7" fillId="0" borderId="57" xfId="0" applyNumberFormat="1" applyFont="1" applyBorder="1" applyAlignment="1"/>
    <xf numFmtId="0" fontId="7" fillId="0" borderId="23" xfId="0" applyNumberFormat="1" applyFont="1" applyBorder="1" applyAlignment="1">
      <alignment horizontal="left" indent="3"/>
    </xf>
    <xf numFmtId="0" fontId="7" fillId="0" borderId="40" xfId="0" applyNumberFormat="1" applyFont="1" applyBorder="1" applyAlignment="1">
      <alignment horizontal="left" indent="3"/>
    </xf>
    <xf numFmtId="5" fontId="7" fillId="0" borderId="37" xfId="0" applyNumberFormat="1" applyFont="1" applyBorder="1" applyAlignment="1"/>
    <xf numFmtId="5" fontId="7" fillId="0" borderId="31" xfId="0" applyNumberFormat="1" applyFont="1" applyBorder="1" applyAlignment="1"/>
    <xf numFmtId="5" fontId="7" fillId="0" borderId="38" xfId="0" applyNumberFormat="1" applyFont="1" applyBorder="1" applyAlignment="1"/>
    <xf numFmtId="0" fontId="0" fillId="0" borderId="0" xfId="0" applyBorder="1" applyAlignment="1">
      <alignment vertical="top" wrapText="1"/>
    </xf>
    <xf numFmtId="164" fontId="19" fillId="0" borderId="0" xfId="40" applyNumberFormat="1" applyFont="1" applyAlignment="1"/>
    <xf numFmtId="164" fontId="48" fillId="0" borderId="0" xfId="40" applyNumberFormat="1" applyFont="1" applyAlignment="1"/>
    <xf numFmtId="164" fontId="7" fillId="0" borderId="0" xfId="40" applyNumberFormat="1" applyFont="1" applyAlignment="1"/>
    <xf numFmtId="3" fontId="4" fillId="0" borderId="0" xfId="40" applyNumberFormat="1" applyFont="1" applyAlignment="1"/>
    <xf numFmtId="164" fontId="7" fillId="0" borderId="0" xfId="40" applyNumberFormat="1" applyFont="1" applyAlignment="1">
      <alignment horizontal="centerContinuous"/>
    </xf>
    <xf numFmtId="0" fontId="11" fillId="0" borderId="39" xfId="40" applyNumberFormat="1" applyFont="1" applyBorder="1" applyAlignment="1">
      <alignment horizontal="right"/>
    </xf>
    <xf numFmtId="0" fontId="11" fillId="0" borderId="7" xfId="40" applyNumberFormat="1" applyFont="1" applyBorder="1" applyAlignment="1">
      <alignment horizontal="right"/>
    </xf>
    <xf numFmtId="0" fontId="11" fillId="0" borderId="8" xfId="40" applyNumberFormat="1" applyFont="1" applyBorder="1" applyAlignment="1">
      <alignment horizontal="right"/>
    </xf>
    <xf numFmtId="0" fontId="7" fillId="0" borderId="59" xfId="40" applyNumberFormat="1" applyFont="1" applyBorder="1" applyAlignment="1"/>
    <xf numFmtId="37" fontId="7" fillId="0" borderId="26" xfId="40" applyNumberFormat="1" applyFont="1" applyBorder="1" applyAlignment="1"/>
    <xf numFmtId="37" fontId="7" fillId="0" borderId="27" xfId="40" applyNumberFormat="1" applyFont="1" applyBorder="1" applyAlignment="1"/>
    <xf numFmtId="37" fontId="7" fillId="0" borderId="22" xfId="40" applyNumberFormat="1" applyFont="1" applyFill="1" applyBorder="1" applyAlignment="1"/>
    <xf numFmtId="37" fontId="7" fillId="0" borderId="27" xfId="40" applyNumberFormat="1" applyFont="1" applyFill="1" applyBorder="1" applyAlignment="1"/>
    <xf numFmtId="37" fontId="7" fillId="0" borderId="26" xfId="40" applyNumberFormat="1" applyFont="1" applyFill="1" applyBorder="1" applyAlignment="1"/>
    <xf numFmtId="37" fontId="7" fillId="0" borderId="22" xfId="40" applyNumberFormat="1" applyFont="1" applyBorder="1" applyAlignment="1"/>
    <xf numFmtId="0" fontId="7" fillId="0" borderId="23" xfId="40" applyNumberFormat="1" applyFont="1" applyBorder="1" applyAlignment="1"/>
    <xf numFmtId="0" fontId="7" fillId="0" borderId="40" xfId="40" applyNumberFormat="1" applyFont="1" applyBorder="1" applyAlignment="1"/>
    <xf numFmtId="37" fontId="7" fillId="0" borderId="36" xfId="40" applyNumberFormat="1" applyFont="1" applyFill="1" applyBorder="1" applyAlignment="1"/>
    <xf numFmtId="37" fontId="7" fillId="0" borderId="37" xfId="40" applyNumberFormat="1" applyFont="1" applyFill="1" applyBorder="1" applyAlignment="1"/>
    <xf numFmtId="37" fontId="7" fillId="0" borderId="38" xfId="40" applyNumberFormat="1" applyFont="1" applyFill="1" applyBorder="1" applyAlignment="1"/>
    <xf numFmtId="164" fontId="54" fillId="0" borderId="0" xfId="40" applyNumberFormat="1" applyFont="1" applyAlignment="1"/>
    <xf numFmtId="0" fontId="7" fillId="0" borderId="33" xfId="40" applyNumberFormat="1" applyFont="1" applyBorder="1" applyAlignment="1">
      <alignment horizontal="center"/>
    </xf>
    <xf numFmtId="0" fontId="55" fillId="0" borderId="35" xfId="40" applyNumberFormat="1" applyFont="1" applyBorder="1" applyAlignment="1"/>
    <xf numFmtId="0" fontId="55" fillId="0" borderId="0" xfId="40" applyNumberFormat="1" applyFont="1" applyBorder="1" applyAlignment="1"/>
    <xf numFmtId="0" fontId="55" fillId="0" borderId="2" xfId="40" applyNumberFormat="1" applyFont="1" applyBorder="1" applyAlignment="1"/>
    <xf numFmtId="0" fontId="55" fillId="0" borderId="0" xfId="40" applyNumberFormat="1" applyFont="1" applyAlignment="1"/>
    <xf numFmtId="0" fontId="11" fillId="0" borderId="36" xfId="40" applyNumberFormat="1" applyFont="1" applyBorder="1" applyAlignment="1">
      <alignment horizontal="left" indent="5"/>
    </xf>
    <xf numFmtId="37" fontId="11" fillId="0" borderId="36" xfId="40" applyNumberFormat="1" applyFont="1" applyBorder="1" applyAlignment="1"/>
    <xf numFmtId="37" fontId="11" fillId="0" borderId="37" xfId="40" applyNumberFormat="1" applyFont="1" applyBorder="1" applyAlignment="1"/>
    <xf numFmtId="5" fontId="11" fillId="0" borderId="38" xfId="40" applyNumberFormat="1" applyFont="1" applyBorder="1" applyAlignment="1"/>
    <xf numFmtId="5" fontId="11" fillId="0" borderId="37" xfId="40" applyNumberFormat="1" applyFont="1" applyBorder="1" applyAlignment="1"/>
    <xf numFmtId="164" fontId="48" fillId="0" borderId="0" xfId="40" applyNumberFormat="1" applyFont="1" applyBorder="1" applyAlignment="1"/>
    <xf numFmtId="164" fontId="14" fillId="0" borderId="0" xfId="40" applyNumberFormat="1" applyFont="1" applyAlignment="1"/>
    <xf numFmtId="164" fontId="57" fillId="19" borderId="0" xfId="40" applyNumberFormat="1" applyFont="1" applyFill="1" applyAlignment="1"/>
    <xf numFmtId="0" fontId="58" fillId="0" borderId="0" xfId="54" applyFont="1" applyBorder="1" applyAlignment="1">
      <alignment horizontal="left" indent="1"/>
    </xf>
    <xf numFmtId="37" fontId="59" fillId="0" borderId="0" xfId="40" applyNumberFormat="1" applyFont="1" applyBorder="1" applyAlignment="1"/>
    <xf numFmtId="0" fontId="60" fillId="0" borderId="0" xfId="54" applyFont="1" applyBorder="1" applyAlignment="1">
      <alignment horizontal="left" indent="1"/>
    </xf>
    <xf numFmtId="164" fontId="61" fillId="0" borderId="0" xfId="40" applyNumberFormat="1" applyFont="1" applyBorder="1" applyAlignment="1"/>
    <xf numFmtId="164" fontId="48" fillId="20" borderId="0" xfId="40" applyNumberFormat="1" applyFont="1" applyFill="1" applyAlignment="1"/>
    <xf numFmtId="168" fontId="48" fillId="20" borderId="0" xfId="40" applyNumberFormat="1" applyFont="1" applyFill="1" applyAlignment="1"/>
    <xf numFmtId="164" fontId="49" fillId="15" borderId="0" xfId="40" applyNumberFormat="1" applyFont="1" applyFill="1" applyAlignment="1">
      <alignment horizontal="centerContinuous"/>
    </xf>
    <xf numFmtId="164" fontId="42" fillId="15" borderId="0" xfId="40" applyNumberFormat="1" applyFont="1" applyFill="1" applyAlignment="1">
      <alignment horizontal="centerContinuous"/>
    </xf>
    <xf numFmtId="164" fontId="62" fillId="19" borderId="0" xfId="40" applyNumberFormat="1" applyFont="1" applyFill="1" applyAlignment="1">
      <alignment horizontal="centerContinuous"/>
    </xf>
    <xf numFmtId="164" fontId="57" fillId="19" borderId="0" xfId="40" applyNumberFormat="1" applyFont="1" applyFill="1" applyAlignment="1">
      <alignment horizontal="centerContinuous"/>
    </xf>
    <xf numFmtId="164" fontId="3" fillId="15" borderId="0" xfId="40" applyNumberFormat="1" applyFont="1" applyFill="1" applyAlignment="1"/>
    <xf numFmtId="0" fontId="50" fillId="15" borderId="0" xfId="40" applyFont="1" applyFill="1" applyBorder="1" applyAlignment="1">
      <alignment vertical="top" wrapText="1"/>
    </xf>
    <xf numFmtId="164" fontId="63" fillId="0" borderId="0" xfId="40" applyNumberFormat="1" applyFont="1" applyBorder="1" applyAlignment="1"/>
    <xf numFmtId="164" fontId="17" fillId="0" borderId="0" xfId="40" applyNumberFormat="1" applyFont="1" applyAlignment="1"/>
    <xf numFmtId="164" fontId="19" fillId="17" borderId="0" xfId="55" applyNumberFormat="1" applyFont="1" applyFill="1"/>
    <xf numFmtId="164" fontId="3" fillId="0" borderId="0" xfId="55" applyNumberFormat="1"/>
    <xf numFmtId="3" fontId="4" fillId="17" borderId="0" xfId="55" applyNumberFormat="1" applyFont="1" applyFill="1" applyAlignment="1"/>
    <xf numFmtId="164" fontId="3" fillId="17" borderId="0" xfId="55" applyNumberFormat="1" applyFill="1"/>
    <xf numFmtId="164" fontId="66" fillId="17" borderId="0" xfId="55" applyNumberFormat="1" applyFont="1" applyFill="1" applyAlignment="1"/>
    <xf numFmtId="164" fontId="67" fillId="17" borderId="60" xfId="55" applyNumberFormat="1" applyFont="1" applyFill="1" applyBorder="1" applyAlignment="1">
      <alignment horizontal="center" wrapText="1"/>
    </xf>
    <xf numFmtId="0" fontId="3" fillId="17" borderId="35" xfId="55" applyFill="1" applyBorder="1" applyAlignment="1">
      <alignment wrapText="1"/>
    </xf>
    <xf numFmtId="0" fontId="3" fillId="17" borderId="68" xfId="55" applyFill="1" applyBorder="1" applyAlignment="1">
      <alignment wrapText="1"/>
    </xf>
    <xf numFmtId="0" fontId="3" fillId="17" borderId="72" xfId="55" applyFill="1" applyBorder="1" applyAlignment="1">
      <alignment wrapText="1"/>
    </xf>
    <xf numFmtId="164" fontId="67" fillId="17" borderId="73" xfId="55" applyNumberFormat="1" applyFont="1" applyFill="1" applyBorder="1" applyAlignment="1">
      <alignment horizontal="center" wrapText="1"/>
    </xf>
    <xf numFmtId="164" fontId="68" fillId="17" borderId="77" xfId="55" applyNumberFormat="1" applyFont="1" applyFill="1" applyBorder="1" applyAlignment="1">
      <alignment horizontal="left"/>
    </xf>
    <xf numFmtId="37" fontId="68" fillId="17" borderId="78" xfId="55" applyNumberFormat="1" applyFont="1" applyFill="1" applyBorder="1" applyAlignment="1"/>
    <xf numFmtId="37" fontId="68" fillId="0" borderId="79" xfId="55" applyNumberFormat="1" applyFont="1" applyFill="1" applyBorder="1" applyAlignment="1"/>
    <xf numFmtId="37" fontId="68" fillId="0" borderId="78" xfId="55" applyNumberFormat="1" applyFont="1" applyFill="1" applyBorder="1" applyAlignment="1"/>
    <xf numFmtId="164" fontId="68" fillId="17" borderId="80" xfId="55" applyNumberFormat="1" applyFont="1" applyFill="1" applyBorder="1" applyAlignment="1">
      <alignment horizontal="left"/>
    </xf>
    <xf numFmtId="37" fontId="68" fillId="17" borderId="81" xfId="55" applyNumberFormat="1" applyFont="1" applyFill="1" applyBorder="1" applyAlignment="1"/>
    <xf numFmtId="37" fontId="68" fillId="0" borderId="82" xfId="55" applyNumberFormat="1" applyFont="1" applyFill="1" applyBorder="1" applyAlignment="1"/>
    <xf numFmtId="37" fontId="68" fillId="0" borderId="81" xfId="55" applyNumberFormat="1" applyFont="1" applyFill="1" applyBorder="1" applyAlignment="1"/>
    <xf numFmtId="164" fontId="8" fillId="17" borderId="80" xfId="55" applyNumberFormat="1" applyFont="1" applyFill="1" applyBorder="1" applyAlignment="1"/>
    <xf numFmtId="164" fontId="3" fillId="0" borderId="0" xfId="55" applyNumberFormat="1" applyFill="1"/>
    <xf numFmtId="164" fontId="8" fillId="17" borderId="80" xfId="55" applyNumberFormat="1" applyFont="1" applyFill="1" applyBorder="1" applyAlignment="1">
      <alignment horizontal="left"/>
    </xf>
    <xf numFmtId="164" fontId="68" fillId="17" borderId="83" xfId="55" applyNumberFormat="1" applyFont="1" applyFill="1" applyBorder="1" applyAlignment="1">
      <alignment horizontal="left"/>
    </xf>
    <xf numFmtId="37" fontId="68" fillId="17" borderId="84" xfId="55" applyNumberFormat="1" applyFont="1" applyFill="1" applyBorder="1" applyAlignment="1"/>
    <xf numFmtId="37" fontId="68" fillId="0" borderId="85" xfId="55" applyNumberFormat="1" applyFont="1" applyFill="1" applyBorder="1" applyAlignment="1"/>
    <xf numFmtId="37" fontId="68" fillId="0" borderId="84" xfId="55" applyNumberFormat="1" applyFont="1" applyFill="1" applyBorder="1" applyAlignment="1"/>
    <xf numFmtId="164" fontId="67" fillId="17" borderId="86" xfId="55" applyNumberFormat="1" applyFont="1" applyFill="1" applyBorder="1" applyAlignment="1">
      <alignment horizontal="left"/>
    </xf>
    <xf numFmtId="37" fontId="67" fillId="17" borderId="87" xfId="55" applyNumberFormat="1" applyFont="1" applyFill="1" applyBorder="1" applyAlignment="1"/>
    <xf numFmtId="37" fontId="67" fillId="0" borderId="88" xfId="55" applyNumberFormat="1" applyFont="1" applyFill="1" applyBorder="1" applyAlignment="1"/>
    <xf numFmtId="37" fontId="67" fillId="0" borderId="89" xfId="55" applyNumberFormat="1" applyFont="1" applyFill="1" applyBorder="1" applyAlignment="1"/>
    <xf numFmtId="37" fontId="67" fillId="0" borderId="87" xfId="55" applyNumberFormat="1" applyFont="1" applyFill="1" applyBorder="1" applyAlignment="1"/>
    <xf numFmtId="164" fontId="68" fillId="17" borderId="90" xfId="55" applyNumberFormat="1" applyFont="1" applyFill="1" applyBorder="1" applyAlignment="1">
      <alignment horizontal="left"/>
    </xf>
    <xf numFmtId="37" fontId="68" fillId="0" borderId="91" xfId="55" applyNumberFormat="1" applyFont="1" applyFill="1" applyBorder="1" applyAlignment="1"/>
    <xf numFmtId="164" fontId="68" fillId="17" borderId="92" xfId="55" applyNumberFormat="1" applyFont="1" applyFill="1" applyBorder="1" applyAlignment="1">
      <alignment horizontal="left"/>
    </xf>
    <xf numFmtId="37" fontId="68" fillId="0" borderId="93" xfId="55" applyNumberFormat="1" applyFont="1" applyFill="1" applyBorder="1" applyAlignment="1"/>
    <xf numFmtId="164" fontId="68" fillId="17" borderId="18" xfId="55" applyNumberFormat="1" applyFont="1" applyFill="1" applyBorder="1" applyAlignment="1">
      <alignment horizontal="left"/>
    </xf>
    <xf numFmtId="37" fontId="68" fillId="0" borderId="94" xfId="55" applyNumberFormat="1" applyFont="1" applyFill="1" applyBorder="1" applyAlignment="1"/>
    <xf numFmtId="164" fontId="67" fillId="17" borderId="36" xfId="55" applyNumberFormat="1" applyFont="1" applyFill="1" applyBorder="1" applyAlignment="1">
      <alignment horizontal="left"/>
    </xf>
    <xf numFmtId="37" fontId="67" fillId="17" borderId="95" xfId="55" applyNumberFormat="1" applyFont="1" applyFill="1" applyBorder="1" applyAlignment="1"/>
    <xf numFmtId="37" fontId="67" fillId="0" borderId="96" xfId="55" applyNumberFormat="1" applyFont="1" applyFill="1" applyBorder="1" applyAlignment="1"/>
    <xf numFmtId="37" fontId="67" fillId="0" borderId="97" xfId="55" applyNumberFormat="1" applyFont="1" applyFill="1" applyBorder="1" applyAlignment="1"/>
    <xf numFmtId="37" fontId="67" fillId="0" borderId="95" xfId="55" applyNumberFormat="1" applyFont="1" applyFill="1" applyBorder="1" applyAlignment="1"/>
    <xf numFmtId="37" fontId="67" fillId="0" borderId="98" xfId="55" applyNumberFormat="1" applyFont="1" applyFill="1" applyBorder="1" applyAlignment="1"/>
    <xf numFmtId="164" fontId="19" fillId="17" borderId="0" xfId="55" applyNumberFormat="1" applyFont="1" applyFill="1" applyBorder="1"/>
    <xf numFmtId="164" fontId="3" fillId="0" borderId="0" xfId="55" applyNumberFormat="1" applyBorder="1"/>
    <xf numFmtId="164" fontId="19" fillId="0" borderId="0" xfId="55" applyNumberFormat="1" applyFont="1" applyBorder="1"/>
    <xf numFmtId="164" fontId="18" fillId="20" borderId="0" xfId="55" applyNumberFormat="1" applyFont="1" applyFill="1" applyBorder="1"/>
    <xf numFmtId="37" fontId="3" fillId="20" borderId="0" xfId="55" applyNumberFormat="1" applyFill="1" applyBorder="1"/>
    <xf numFmtId="164" fontId="14" fillId="20" borderId="0" xfId="55" applyNumberFormat="1" applyFont="1" applyFill="1" applyBorder="1"/>
    <xf numFmtId="164" fontId="14" fillId="0" borderId="0" xfId="55" applyNumberFormat="1" applyFont="1" applyFill="1" applyBorder="1"/>
    <xf numFmtId="164" fontId="3" fillId="0" borderId="0" xfId="55" applyNumberFormat="1" applyFill="1" applyBorder="1"/>
    <xf numFmtId="164" fontId="42" fillId="15" borderId="0" xfId="55" applyNumberFormat="1" applyFont="1" applyFill="1" applyBorder="1" applyAlignment="1">
      <alignment horizontal="centerContinuous"/>
    </xf>
    <xf numFmtId="164" fontId="3" fillId="15" borderId="0" xfId="55" applyNumberFormat="1" applyFont="1" applyFill="1" applyBorder="1" applyAlignment="1">
      <alignment horizontal="centerContinuous"/>
    </xf>
    <xf numFmtId="164" fontId="19" fillId="0" borderId="0" xfId="55" applyNumberFormat="1" applyFont="1"/>
    <xf numFmtId="164" fontId="3" fillId="15" borderId="0" xfId="55" applyNumberFormat="1" applyFont="1" applyFill="1"/>
    <xf numFmtId="0" fontId="3" fillId="15" borderId="0" xfId="55" applyFont="1" applyFill="1"/>
    <xf numFmtId="164" fontId="44" fillId="0" borderId="0" xfId="55" applyNumberFormat="1" applyFont="1"/>
    <xf numFmtId="0" fontId="3" fillId="17" borderId="36" xfId="55" applyFill="1" applyBorder="1" applyAlignment="1">
      <alignment wrapText="1"/>
    </xf>
    <xf numFmtId="164" fontId="68" fillId="17" borderId="99" xfId="55" applyNumberFormat="1" applyFont="1" applyFill="1" applyBorder="1" applyAlignment="1">
      <alignment horizontal="left"/>
    </xf>
    <xf numFmtId="37" fontId="68" fillId="17" borderId="100" xfId="55" applyNumberFormat="1" applyFont="1" applyFill="1" applyBorder="1" applyAlignment="1"/>
    <xf numFmtId="37" fontId="68" fillId="17" borderId="101" xfId="55" applyNumberFormat="1" applyFont="1" applyFill="1" applyBorder="1" applyAlignment="1"/>
    <xf numFmtId="37" fontId="68" fillId="17" borderId="102" xfId="55" applyNumberFormat="1" applyFont="1" applyFill="1" applyBorder="1" applyAlignment="1"/>
    <xf numFmtId="164" fontId="68" fillId="17" borderId="103" xfId="55" applyNumberFormat="1" applyFont="1" applyFill="1" applyBorder="1" applyAlignment="1">
      <alignment horizontal="left"/>
    </xf>
    <xf numFmtId="37" fontId="68" fillId="17" borderId="104" xfId="55" applyNumberFormat="1" applyFont="1" applyFill="1" applyBorder="1" applyAlignment="1"/>
    <xf numFmtId="37" fontId="68" fillId="17" borderId="105" xfId="55" applyNumberFormat="1" applyFont="1" applyFill="1" applyBorder="1" applyAlignment="1"/>
    <xf numFmtId="37" fontId="68" fillId="17" borderId="106" xfId="55" applyNumberFormat="1" applyFont="1" applyFill="1" applyBorder="1" applyAlignment="1"/>
    <xf numFmtId="164" fontId="8" fillId="17" borderId="107" xfId="55" applyNumberFormat="1" applyFont="1" applyFill="1" applyBorder="1" applyAlignment="1"/>
    <xf numFmtId="164" fontId="8" fillId="17" borderId="103" xfId="55" applyNumberFormat="1" applyFont="1" applyFill="1" applyBorder="1" applyAlignment="1">
      <alignment horizontal="left"/>
    </xf>
    <xf numFmtId="164" fontId="8" fillId="17" borderId="103" xfId="55" applyNumberFormat="1" applyFont="1" applyFill="1" applyBorder="1" applyAlignment="1"/>
    <xf numFmtId="164" fontId="8" fillId="17" borderId="108" xfId="55" applyNumberFormat="1" applyFont="1" applyFill="1" applyBorder="1" applyAlignment="1"/>
    <xf numFmtId="164" fontId="68" fillId="17" borderId="109" xfId="55" applyNumberFormat="1" applyFont="1" applyFill="1" applyBorder="1" applyAlignment="1">
      <alignment horizontal="left"/>
    </xf>
    <xf numFmtId="37" fontId="68" fillId="17" borderId="110" xfId="55" applyNumberFormat="1" applyFont="1" applyFill="1" applyBorder="1" applyAlignment="1"/>
    <xf numFmtId="37" fontId="68" fillId="17" borderId="111" xfId="55" applyNumberFormat="1" applyFont="1" applyFill="1" applyBorder="1" applyAlignment="1"/>
    <xf numFmtId="37" fontId="68" fillId="17" borderId="112" xfId="55" applyNumberFormat="1" applyFont="1" applyFill="1" applyBorder="1" applyAlignment="1"/>
    <xf numFmtId="164" fontId="67" fillId="17" borderId="3" xfId="55" applyNumberFormat="1" applyFont="1" applyFill="1" applyBorder="1" applyAlignment="1">
      <alignment horizontal="left"/>
    </xf>
    <xf numFmtId="37" fontId="67" fillId="17" borderId="113" xfId="55" applyNumberFormat="1" applyFont="1" applyFill="1" applyBorder="1" applyAlignment="1"/>
    <xf numFmtId="37" fontId="67" fillId="17" borderId="114" xfId="55" applyNumberFormat="1" applyFont="1" applyFill="1" applyBorder="1" applyAlignment="1"/>
    <xf numFmtId="37" fontId="67" fillId="17" borderId="115" xfId="55" applyNumberFormat="1" applyFont="1" applyFill="1" applyBorder="1" applyAlignment="1"/>
    <xf numFmtId="164" fontId="68" fillId="17" borderId="10" xfId="55" applyNumberFormat="1" applyFont="1" applyFill="1" applyBorder="1" applyAlignment="1">
      <alignment horizontal="left"/>
    </xf>
    <xf numFmtId="37" fontId="68" fillId="17" borderId="116" xfId="55" applyNumberFormat="1" applyFont="1" applyFill="1" applyBorder="1" applyAlignment="1"/>
    <xf numFmtId="37" fontId="68" fillId="17" borderId="117" xfId="55" applyNumberFormat="1" applyFont="1" applyFill="1" applyBorder="1" applyAlignment="1"/>
    <xf numFmtId="37" fontId="68" fillId="17" borderId="118" xfId="55" applyNumberFormat="1" applyFont="1" applyFill="1" applyBorder="1" applyAlignment="1"/>
    <xf numFmtId="37" fontId="68" fillId="17" borderId="119" xfId="55" applyNumberFormat="1" applyFont="1" applyFill="1" applyBorder="1" applyAlignment="1"/>
    <xf numFmtId="164" fontId="68" fillId="17" borderId="120" xfId="55" applyNumberFormat="1" applyFont="1" applyFill="1" applyBorder="1" applyAlignment="1">
      <alignment horizontal="left"/>
    </xf>
    <xf numFmtId="37" fontId="68" fillId="17" borderId="121" xfId="55" applyNumberFormat="1" applyFont="1" applyFill="1" applyBorder="1" applyAlignment="1"/>
    <xf numFmtId="37" fontId="68" fillId="17" borderId="122" xfId="55" applyNumberFormat="1" applyFont="1" applyFill="1" applyBorder="1" applyAlignment="1"/>
    <xf numFmtId="37" fontId="68" fillId="17" borderId="93" xfId="55" applyNumberFormat="1" applyFont="1" applyFill="1" applyBorder="1" applyAlignment="1"/>
    <xf numFmtId="37" fontId="68" fillId="17" borderId="82" xfId="55" applyNumberFormat="1" applyFont="1" applyFill="1" applyBorder="1" applyAlignment="1"/>
    <xf numFmtId="164" fontId="68" fillId="17" borderId="123" xfId="55" applyNumberFormat="1" applyFont="1" applyFill="1" applyBorder="1" applyAlignment="1">
      <alignment horizontal="left"/>
    </xf>
    <xf numFmtId="37" fontId="68" fillId="17" borderId="124" xfId="55" applyNumberFormat="1" applyFont="1" applyFill="1" applyBorder="1" applyAlignment="1"/>
    <xf numFmtId="37" fontId="68" fillId="17" borderId="125" xfId="55" applyNumberFormat="1" applyFont="1" applyFill="1" applyBorder="1" applyAlignment="1"/>
    <xf numFmtId="37" fontId="68" fillId="17" borderId="94" xfId="55" applyNumberFormat="1" applyFont="1" applyFill="1" applyBorder="1" applyAlignment="1"/>
    <xf numFmtId="37" fontId="68" fillId="17" borderId="85" xfId="55" applyNumberFormat="1" applyFont="1" applyFill="1" applyBorder="1" applyAlignment="1"/>
    <xf numFmtId="164" fontId="67" fillId="17" borderId="120" xfId="55" applyNumberFormat="1" applyFont="1" applyFill="1" applyBorder="1" applyAlignment="1">
      <alignment horizontal="left"/>
    </xf>
    <xf numFmtId="37" fontId="67" fillId="17" borderId="96" xfId="55" applyNumberFormat="1" applyFont="1" applyFill="1" applyBorder="1" applyAlignment="1"/>
    <xf numFmtId="37" fontId="67" fillId="17" borderId="97" xfId="55" applyNumberFormat="1" applyFont="1" applyFill="1" applyBorder="1" applyAlignment="1"/>
    <xf numFmtId="37" fontId="67" fillId="17" borderId="98" xfId="55" applyNumberFormat="1" applyFont="1" applyFill="1" applyBorder="1" applyAlignment="1"/>
    <xf numFmtId="3" fontId="68" fillId="17" borderId="0" xfId="0" applyNumberFormat="1" applyFont="1" applyFill="1" applyAlignment="1"/>
    <xf numFmtId="0" fontId="69" fillId="17" borderId="136" xfId="0" applyNumberFormat="1" applyFont="1" applyFill="1" applyBorder="1" applyAlignment="1">
      <alignment horizontal="right"/>
    </xf>
    <xf numFmtId="0" fontId="69" fillId="17" borderId="137" xfId="0" applyNumberFormat="1" applyFont="1" applyFill="1" applyBorder="1" applyAlignment="1">
      <alignment horizontal="center"/>
    </xf>
    <xf numFmtId="0" fontId="69" fillId="17" borderId="138" xfId="0" applyNumberFormat="1" applyFont="1" applyFill="1" applyBorder="1" applyAlignment="1">
      <alignment horizontal="right"/>
    </xf>
    <xf numFmtId="0" fontId="69" fillId="17" borderId="139" xfId="0" applyNumberFormat="1" applyFont="1" applyFill="1" applyBorder="1" applyAlignment="1">
      <alignment horizontal="center"/>
    </xf>
    <xf numFmtId="0" fontId="71" fillId="17" borderId="140" xfId="0" applyNumberFormat="1" applyFont="1" applyFill="1" applyBorder="1" applyAlignment="1">
      <alignment horizontal="left"/>
    </xf>
    <xf numFmtId="37" fontId="72" fillId="17" borderId="140" xfId="0" applyNumberFormat="1" applyFont="1" applyFill="1" applyBorder="1" applyAlignment="1"/>
    <xf numFmtId="37" fontId="72" fillId="17" borderId="141" xfId="0" applyNumberFormat="1" applyFont="1" applyFill="1" applyBorder="1" applyAlignment="1">
      <alignment horizontal="center"/>
    </xf>
    <xf numFmtId="37" fontId="72" fillId="17" borderId="142" xfId="0" applyNumberFormat="1" applyFont="1" applyFill="1" applyBorder="1" applyAlignment="1"/>
    <xf numFmtId="37" fontId="72" fillId="17" borderId="143" xfId="0" applyNumberFormat="1" applyFont="1" applyFill="1" applyBorder="1" applyAlignment="1">
      <alignment horizontal="center"/>
    </xf>
    <xf numFmtId="37" fontId="72" fillId="17" borderId="144" xfId="0" applyNumberFormat="1" applyFont="1" applyFill="1" applyBorder="1" applyAlignment="1">
      <alignment horizontal="center"/>
    </xf>
    <xf numFmtId="0" fontId="71" fillId="17" borderId="145" xfId="0" applyNumberFormat="1" applyFont="1" applyFill="1" applyBorder="1" applyAlignment="1">
      <alignment horizontal="left"/>
    </xf>
    <xf numFmtId="37" fontId="72" fillId="17" borderId="129" xfId="0" applyNumberFormat="1" applyFont="1" applyFill="1" applyBorder="1" applyAlignment="1"/>
    <xf numFmtId="37" fontId="72" fillId="17" borderId="146" xfId="0" applyNumberFormat="1" applyFont="1" applyFill="1" applyBorder="1" applyAlignment="1">
      <alignment horizontal="center"/>
    </xf>
    <xf numFmtId="37" fontId="72" fillId="17" borderId="147" xfId="0" applyNumberFormat="1" applyFont="1" applyFill="1" applyBorder="1" applyAlignment="1"/>
    <xf numFmtId="37" fontId="72" fillId="17" borderId="131" xfId="0" applyNumberFormat="1" applyFont="1" applyFill="1" applyBorder="1" applyAlignment="1">
      <alignment horizontal="center"/>
    </xf>
    <xf numFmtId="0" fontId="71" fillId="17" borderId="73" xfId="0" applyNumberFormat="1" applyFont="1" applyFill="1" applyBorder="1" applyAlignment="1">
      <alignment horizontal="left"/>
    </xf>
    <xf numFmtId="37" fontId="72" fillId="17" borderId="73" xfId="0" applyNumberFormat="1" applyFont="1" applyFill="1" applyBorder="1" applyAlignment="1"/>
    <xf numFmtId="37" fontId="72" fillId="17" borderId="74" xfId="0" applyNumberFormat="1" applyFont="1" applyFill="1" applyBorder="1" applyAlignment="1">
      <alignment horizontal="center"/>
    </xf>
    <xf numFmtId="37" fontId="72" fillId="17" borderId="36" xfId="0" applyNumberFormat="1" applyFont="1" applyFill="1" applyBorder="1" applyAlignment="1"/>
    <xf numFmtId="37" fontId="72" fillId="17" borderId="148" xfId="0" applyNumberFormat="1" applyFont="1" applyFill="1" applyBorder="1" applyAlignment="1">
      <alignment horizontal="center"/>
    </xf>
    <xf numFmtId="0" fontId="71" fillId="17" borderId="68" xfId="0" applyNumberFormat="1" applyFont="1" applyFill="1" applyBorder="1" applyAlignment="1">
      <alignment horizontal="left"/>
    </xf>
    <xf numFmtId="37" fontId="72" fillId="17" borderId="0" xfId="0" applyNumberFormat="1" applyFont="1" applyFill="1" applyBorder="1" applyAlignment="1"/>
    <xf numFmtId="37" fontId="72" fillId="17" borderId="149" xfId="0" applyNumberFormat="1" applyFont="1" applyFill="1" applyBorder="1" applyAlignment="1">
      <alignment horizontal="center"/>
    </xf>
    <xf numFmtId="37" fontId="72" fillId="17" borderId="35" xfId="0" applyNumberFormat="1" applyFont="1" applyFill="1" applyBorder="1" applyAlignment="1"/>
    <xf numFmtId="37" fontId="72" fillId="17" borderId="150" xfId="0" applyNumberFormat="1" applyFont="1" applyFill="1" applyBorder="1" applyAlignment="1">
      <alignment horizontal="center"/>
    </xf>
    <xf numFmtId="0" fontId="71" fillId="17" borderId="151" xfId="0" applyNumberFormat="1" applyFont="1" applyFill="1" applyBorder="1" applyAlignment="1">
      <alignment horizontal="left"/>
    </xf>
    <xf numFmtId="37" fontId="72" fillId="17" borderId="152" xfId="0" applyNumberFormat="1" applyFont="1" applyFill="1" applyBorder="1" applyAlignment="1">
      <alignment horizontal="center"/>
    </xf>
    <xf numFmtId="37" fontId="72" fillId="17" borderId="153" xfId="0" applyNumberFormat="1" applyFont="1" applyFill="1" applyBorder="1" applyAlignment="1">
      <alignment horizontal="center"/>
    </xf>
    <xf numFmtId="0" fontId="71" fillId="17" borderId="154" xfId="0" applyNumberFormat="1" applyFont="1" applyFill="1" applyBorder="1" applyAlignment="1">
      <alignment horizontal="left"/>
    </xf>
    <xf numFmtId="37" fontId="72" fillId="17" borderId="145" xfId="0" applyNumberFormat="1" applyFont="1" applyFill="1" applyBorder="1" applyAlignment="1"/>
    <xf numFmtId="37" fontId="72" fillId="17" borderId="0" xfId="0" applyNumberFormat="1" applyFont="1" applyFill="1" applyBorder="1" applyAlignment="1">
      <alignment horizontal="center"/>
    </xf>
    <xf numFmtId="37" fontId="72" fillId="17" borderId="2" xfId="0" applyNumberFormat="1" applyFont="1" applyFill="1" applyBorder="1" applyAlignment="1">
      <alignment horizontal="center"/>
    </xf>
    <xf numFmtId="0" fontId="73" fillId="17" borderId="155" xfId="0" applyNumberFormat="1" applyFont="1" applyFill="1" applyBorder="1" applyAlignment="1">
      <alignment horizontal="left"/>
    </xf>
    <xf numFmtId="168" fontId="69" fillId="17" borderId="156" xfId="0" applyNumberFormat="1" applyFont="1" applyFill="1" applyBorder="1" applyAlignment="1"/>
    <xf numFmtId="5" fontId="69" fillId="17" borderId="157" xfId="0" applyNumberFormat="1" applyFont="1" applyFill="1" applyBorder="1" applyAlignment="1">
      <alignment horizontal="center"/>
    </xf>
    <xf numFmtId="37" fontId="69" fillId="17" borderId="158" xfId="0" applyNumberFormat="1" applyFont="1" applyFill="1" applyBorder="1" applyAlignment="1"/>
    <xf numFmtId="37" fontId="69" fillId="17" borderId="156" xfId="0" applyNumberFormat="1" applyFont="1" applyFill="1" applyBorder="1" applyAlignment="1"/>
    <xf numFmtId="5" fontId="69" fillId="17" borderId="159" xfId="0" applyNumberFormat="1" applyFont="1" applyFill="1" applyBorder="1" applyAlignment="1">
      <alignment horizontal="center"/>
    </xf>
    <xf numFmtId="164" fontId="6" fillId="0" borderId="0" xfId="53" applyNumberFormat="1" applyFont="1" applyAlignment="1"/>
    <xf numFmtId="164" fontId="7" fillId="0" borderId="0" xfId="53" applyNumberFormat="1" applyFont="1" applyAlignment="1"/>
    <xf numFmtId="0" fontId="69" fillId="17" borderId="39" xfId="53" applyNumberFormat="1" applyFont="1" applyFill="1" applyBorder="1" applyAlignment="1">
      <alignment horizontal="right"/>
    </xf>
    <xf numFmtId="0" fontId="69" fillId="17" borderId="7" xfId="53" applyNumberFormat="1" applyFont="1" applyFill="1" applyBorder="1" applyAlignment="1">
      <alignment horizontal="right"/>
    </xf>
    <xf numFmtId="0" fontId="69" fillId="17" borderId="8" xfId="53" applyNumberFormat="1" applyFont="1" applyFill="1" applyBorder="1" applyAlignment="1">
      <alignment horizontal="right"/>
    </xf>
    <xf numFmtId="0" fontId="72" fillId="17" borderId="26" xfId="53" applyNumberFormat="1" applyFont="1" applyFill="1" applyBorder="1" applyAlignment="1">
      <alignment horizontal="left"/>
    </xf>
    <xf numFmtId="37" fontId="72" fillId="17" borderId="26" xfId="53" applyNumberFormat="1" applyFont="1" applyFill="1" applyBorder="1" applyAlignment="1"/>
    <xf numFmtId="37" fontId="72" fillId="17" borderId="27" xfId="53" applyNumberFormat="1" applyFont="1" applyFill="1" applyBorder="1" applyAlignment="1"/>
    <xf numFmtId="37" fontId="72" fillId="17" borderId="22" xfId="53" applyNumberFormat="1" applyFont="1" applyFill="1" applyBorder="1" applyAlignment="1"/>
    <xf numFmtId="0" fontId="69" fillId="17" borderId="3" xfId="53" applyNumberFormat="1" applyFont="1" applyFill="1" applyBorder="1" applyAlignment="1">
      <alignment horizontal="left"/>
    </xf>
    <xf numFmtId="37" fontId="69" fillId="17" borderId="3" xfId="53" applyNumberFormat="1" applyFont="1" applyFill="1" applyBorder="1" applyAlignment="1"/>
    <xf numFmtId="37" fontId="69" fillId="17" borderId="4" xfId="53" applyNumberFormat="1" applyFont="1" applyFill="1" applyBorder="1" applyAlignment="1"/>
    <xf numFmtId="37" fontId="69" fillId="17" borderId="5" xfId="53" applyNumberFormat="1" applyFont="1" applyFill="1" applyBorder="1" applyAlignment="1"/>
    <xf numFmtId="0" fontId="69" fillId="17" borderId="26" xfId="53" applyNumberFormat="1" applyFont="1" applyFill="1" applyBorder="1" applyAlignment="1">
      <alignment horizontal="left"/>
    </xf>
    <xf numFmtId="4" fontId="72" fillId="17" borderId="26" xfId="53" applyNumberFormat="1" applyFont="1" applyFill="1" applyBorder="1" applyAlignment="1"/>
    <xf numFmtId="165" fontId="69" fillId="17" borderId="27" xfId="53" applyNumberFormat="1" applyFont="1" applyFill="1" applyBorder="1" applyAlignment="1"/>
    <xf numFmtId="4" fontId="7" fillId="17" borderId="26" xfId="53" applyNumberFormat="1" applyFont="1" applyFill="1" applyBorder="1" applyAlignment="1"/>
    <xf numFmtId="4" fontId="72" fillId="17" borderId="22" xfId="53" applyNumberFormat="1" applyFont="1" applyFill="1" applyBorder="1" applyAlignment="1"/>
    <xf numFmtId="4" fontId="72" fillId="17" borderId="26" xfId="53" applyNumberFormat="1" applyFont="1" applyFill="1" applyBorder="1" applyAlignment="1">
      <alignment horizontal="right"/>
    </xf>
    <xf numFmtId="0" fontId="69" fillId="17" borderId="162" xfId="53" applyNumberFormat="1" applyFont="1" applyFill="1" applyBorder="1" applyAlignment="1">
      <alignment horizontal="left"/>
    </xf>
    <xf numFmtId="4" fontId="72" fillId="17" borderId="162" xfId="53" applyNumberFormat="1" applyFont="1" applyFill="1" applyBorder="1" applyAlignment="1">
      <alignment horizontal="right"/>
    </xf>
    <xf numFmtId="3" fontId="69" fillId="17" borderId="163" xfId="53" applyNumberFormat="1" applyFont="1" applyFill="1" applyBorder="1" applyAlignment="1"/>
    <xf numFmtId="4" fontId="72" fillId="17" borderId="162" xfId="53" applyNumberFormat="1" applyFont="1" applyFill="1" applyBorder="1" applyAlignment="1"/>
    <xf numFmtId="4" fontId="72" fillId="17" borderId="164" xfId="53" applyNumberFormat="1" applyFont="1" applyFill="1" applyBorder="1" applyAlignment="1"/>
    <xf numFmtId="164" fontId="68" fillId="19" borderId="0" xfId="53" applyNumberFormat="1" applyFont="1" applyFill="1" applyAlignment="1"/>
    <xf numFmtId="164" fontId="13" fillId="0" borderId="0" xfId="53" applyNumberFormat="1" applyFont="1" applyAlignment="1"/>
    <xf numFmtId="164" fontId="78" fillId="15" borderId="0" xfId="53" applyNumberFormat="1" applyFont="1" applyFill="1" applyAlignment="1">
      <alignment horizontal="centerContinuous"/>
    </xf>
    <xf numFmtId="164" fontId="5" fillId="15" borderId="0" xfId="53" applyNumberFormat="1" applyFont="1" applyFill="1" applyAlignment="1">
      <alignment horizontal="centerContinuous"/>
    </xf>
    <xf numFmtId="164" fontId="14" fillId="0" borderId="0" xfId="53" applyNumberFormat="1" applyFont="1" applyAlignment="1"/>
    <xf numFmtId="0" fontId="79" fillId="15" borderId="0" xfId="53" applyFont="1" applyFill="1"/>
    <xf numFmtId="164" fontId="3" fillId="15" borderId="0" xfId="53" applyNumberFormat="1" applyFont="1" applyFill="1" applyAlignment="1"/>
    <xf numFmtId="164" fontId="19" fillId="0" borderId="0" xfId="53" applyNumberFormat="1" applyFont="1" applyAlignment="1"/>
    <xf numFmtId="164" fontId="6" fillId="17" borderId="0" xfId="53" applyNumberFormat="1" applyFont="1" applyFill="1" applyAlignment="1"/>
    <xf numFmtId="169" fontId="7" fillId="0" borderId="0" xfId="53" applyNumberFormat="1" applyFont="1" applyAlignment="1"/>
    <xf numFmtId="37" fontId="72" fillId="17" borderId="37" xfId="53" applyNumberFormat="1" applyFont="1" applyFill="1" applyBorder="1" applyAlignment="1"/>
    <xf numFmtId="37" fontId="72" fillId="17" borderId="38" xfId="53" applyNumberFormat="1" applyFont="1" applyFill="1" applyBorder="1" applyAlignment="1"/>
    <xf numFmtId="167" fontId="69" fillId="17" borderId="163" xfId="1" applyNumberFormat="1" applyFont="1" applyFill="1" applyBorder="1" applyAlignment="1"/>
    <xf numFmtId="167" fontId="69" fillId="17" borderId="164" xfId="1" applyNumberFormat="1" applyFont="1" applyFill="1" applyBorder="1" applyAlignment="1"/>
    <xf numFmtId="164" fontId="77" fillId="17" borderId="0" xfId="53" applyNumberFormat="1" applyFont="1" applyFill="1" applyAlignment="1">
      <alignment horizontal="center"/>
    </xf>
    <xf numFmtId="0" fontId="17" fillId="17" borderId="0" xfId="53" applyFont="1" applyFill="1" applyBorder="1" applyAlignment="1">
      <alignment horizontal="center"/>
    </xf>
    <xf numFmtId="164" fontId="13" fillId="17" borderId="0" xfId="53" applyNumberFormat="1" applyFont="1" applyFill="1" applyAlignment="1"/>
    <xf numFmtId="164" fontId="68" fillId="17" borderId="0" xfId="53" applyNumberFormat="1" applyFont="1" applyFill="1" applyAlignment="1"/>
    <xf numFmtId="164" fontId="14" fillId="17" borderId="0" xfId="53" applyNumberFormat="1" applyFont="1" applyFill="1" applyAlignment="1"/>
    <xf numFmtId="164" fontId="7" fillId="0" borderId="0" xfId="53" applyNumberFormat="1" applyFont="1"/>
    <xf numFmtId="164" fontId="19" fillId="0" borderId="0" xfId="53" applyNumberFormat="1" applyFont="1"/>
    <xf numFmtId="0" fontId="43" fillId="0" borderId="0" xfId="53"/>
    <xf numFmtId="0" fontId="67" fillId="17" borderId="39" xfId="53" applyNumberFormat="1" applyFont="1" applyFill="1" applyBorder="1" applyAlignment="1">
      <alignment horizontal="right"/>
    </xf>
    <xf numFmtId="0" fontId="67" fillId="17" borderId="7" xfId="53" applyNumberFormat="1" applyFont="1" applyFill="1" applyBorder="1" applyAlignment="1">
      <alignment horizontal="right"/>
    </xf>
    <xf numFmtId="0" fontId="67" fillId="17" borderId="8" xfId="53" applyNumberFormat="1" applyFont="1" applyFill="1" applyBorder="1" applyAlignment="1">
      <alignment horizontal="right"/>
    </xf>
    <xf numFmtId="0" fontId="68" fillId="17" borderId="59" xfId="53" applyNumberFormat="1" applyFont="1" applyFill="1" applyBorder="1" applyAlignment="1">
      <alignment horizontal="left" indent="1"/>
    </xf>
    <xf numFmtId="37" fontId="68" fillId="17" borderId="26" xfId="53" applyNumberFormat="1" applyFont="1" applyFill="1" applyBorder="1" applyAlignment="1"/>
    <xf numFmtId="5" fontId="68" fillId="17" borderId="27" xfId="53" applyNumberFormat="1" applyFont="1" applyFill="1" applyBorder="1" applyAlignment="1"/>
    <xf numFmtId="5" fontId="68" fillId="17" borderId="22" xfId="53" applyNumberFormat="1" applyFont="1" applyFill="1" applyBorder="1" applyAlignment="1"/>
    <xf numFmtId="0" fontId="68" fillId="17" borderId="23" xfId="53" applyNumberFormat="1" applyFont="1" applyFill="1" applyBorder="1" applyAlignment="1">
      <alignment horizontal="left" indent="1"/>
    </xf>
    <xf numFmtId="37" fontId="68" fillId="17" borderId="27" xfId="53" applyNumberFormat="1" applyFont="1" applyFill="1" applyBorder="1" applyAlignment="1"/>
    <xf numFmtId="37" fontId="68" fillId="17" borderId="22" xfId="53" applyNumberFormat="1" applyFont="1" applyFill="1" applyBorder="1" applyAlignment="1"/>
    <xf numFmtId="164" fontId="7" fillId="0" borderId="0" xfId="53" applyNumberFormat="1" applyFont="1" applyAlignment="1">
      <alignment horizontal="right"/>
    </xf>
    <xf numFmtId="37" fontId="68" fillId="17" borderId="23" xfId="53" applyNumberFormat="1" applyFont="1" applyFill="1" applyBorder="1" applyAlignment="1"/>
    <xf numFmtId="0" fontId="80" fillId="17" borderId="23" xfId="53" applyNumberFormat="1" applyFont="1" applyFill="1" applyBorder="1" applyAlignment="1">
      <alignment horizontal="left" indent="2"/>
    </xf>
    <xf numFmtId="37" fontId="80" fillId="17" borderId="26" xfId="53" applyNumberFormat="1" applyFont="1" applyFill="1" applyBorder="1" applyAlignment="1"/>
    <xf numFmtId="37" fontId="80" fillId="17" borderId="27" xfId="53" applyNumberFormat="1" applyFont="1" applyFill="1" applyBorder="1" applyAlignment="1"/>
    <xf numFmtId="37" fontId="80" fillId="17" borderId="22" xfId="53" applyNumberFormat="1" applyFont="1" applyFill="1" applyBorder="1" applyAlignment="1"/>
    <xf numFmtId="0" fontId="68" fillId="17" borderId="40" xfId="53" applyNumberFormat="1" applyFont="1" applyFill="1" applyBorder="1" applyAlignment="1">
      <alignment horizontal="left" indent="1"/>
    </xf>
    <xf numFmtId="37" fontId="68" fillId="17" borderId="35" xfId="53" applyNumberFormat="1" applyFont="1" applyFill="1" applyBorder="1" applyAlignment="1"/>
    <xf numFmtId="37" fontId="68" fillId="17" borderId="0" xfId="53" applyNumberFormat="1" applyFont="1" applyFill="1" applyBorder="1" applyAlignment="1"/>
    <xf numFmtId="0" fontId="68" fillId="17" borderId="57" xfId="53" applyNumberFormat="1" applyFont="1" applyFill="1" applyBorder="1" applyAlignment="1">
      <alignment horizontal="left" indent="2"/>
    </xf>
    <xf numFmtId="37" fontId="68" fillId="17" borderId="3" xfId="53" applyNumberFormat="1" applyFont="1" applyFill="1" applyBorder="1" applyAlignment="1"/>
    <xf numFmtId="37" fontId="68" fillId="17" borderId="4" xfId="53" applyNumberFormat="1" applyFont="1" applyFill="1" applyBorder="1" applyAlignment="1"/>
    <xf numFmtId="37" fontId="68" fillId="17" borderId="5" xfId="53" applyNumberFormat="1" applyFont="1" applyFill="1" applyBorder="1" applyAlignment="1"/>
    <xf numFmtId="164" fontId="7" fillId="0" borderId="0" xfId="53" applyNumberFormat="1" applyFont="1" applyBorder="1"/>
    <xf numFmtId="0" fontId="68" fillId="17" borderId="23" xfId="53" applyNumberFormat="1" applyFont="1" applyFill="1" applyBorder="1" applyAlignment="1">
      <alignment horizontal="left" indent="2"/>
    </xf>
    <xf numFmtId="0" fontId="67" fillId="17" borderId="23" xfId="53" applyNumberFormat="1" applyFont="1" applyFill="1" applyBorder="1" applyAlignment="1">
      <alignment horizontal="left" indent="3"/>
    </xf>
    <xf numFmtId="168" fontId="67" fillId="17" borderId="26" xfId="53" applyNumberFormat="1" applyFont="1" applyFill="1" applyBorder="1" applyAlignment="1"/>
    <xf numFmtId="5" fontId="67" fillId="17" borderId="27" xfId="53" applyNumberFormat="1" applyFont="1" applyFill="1" applyBorder="1" applyAlignment="1"/>
    <xf numFmtId="5" fontId="67" fillId="17" borderId="22" xfId="53" applyNumberFormat="1" applyFont="1" applyFill="1" applyBorder="1" applyAlignment="1"/>
    <xf numFmtId="37" fontId="68" fillId="17" borderId="2" xfId="53" applyNumberFormat="1" applyFont="1" applyFill="1" applyBorder="1" applyAlignment="1"/>
    <xf numFmtId="0" fontId="67" fillId="17" borderId="41" xfId="53" applyNumberFormat="1" applyFont="1" applyFill="1" applyBorder="1" applyAlignment="1">
      <alignment horizontal="left" indent="2"/>
    </xf>
    <xf numFmtId="37" fontId="67" fillId="17" borderId="41" xfId="53" applyNumberFormat="1" applyFont="1" applyFill="1" applyBorder="1" applyAlignment="1"/>
    <xf numFmtId="37" fontId="67" fillId="17" borderId="42" xfId="53" applyNumberFormat="1" applyFont="1" applyFill="1" applyBorder="1" applyAlignment="1"/>
    <xf numFmtId="37" fontId="67" fillId="17" borderId="43" xfId="53" applyNumberFormat="1" applyFont="1" applyFill="1" applyBorder="1" applyAlignment="1"/>
    <xf numFmtId="0" fontId="67" fillId="17" borderId="166" xfId="53" applyNumberFormat="1" applyFont="1" applyFill="1" applyBorder="1" applyAlignment="1">
      <alignment horizontal="left" indent="2"/>
    </xf>
    <xf numFmtId="37" fontId="67" fillId="17" borderId="59" xfId="53" applyNumberFormat="1" applyFont="1" applyFill="1" applyBorder="1" applyAlignment="1"/>
    <xf numFmtId="37" fontId="67" fillId="17" borderId="167" xfId="53" applyNumberFormat="1" applyFont="1" applyFill="1" applyBorder="1" applyAlignment="1"/>
    <xf numFmtId="37" fontId="67" fillId="17" borderId="168" xfId="53" applyNumberFormat="1" applyFont="1" applyFill="1" applyBorder="1" applyAlignment="1"/>
    <xf numFmtId="0" fontId="68" fillId="17" borderId="26" xfId="53" applyNumberFormat="1" applyFont="1" applyFill="1" applyBorder="1" applyAlignment="1">
      <alignment horizontal="left" indent="1"/>
    </xf>
    <xf numFmtId="37" fontId="68" fillId="17" borderId="26" xfId="53" applyNumberFormat="1" applyFont="1" applyFill="1" applyBorder="1" applyAlignment="1">
      <alignment horizontal="right"/>
    </xf>
    <xf numFmtId="37" fontId="68" fillId="17" borderId="40" xfId="53" applyNumberFormat="1" applyFont="1" applyFill="1" applyBorder="1" applyAlignment="1"/>
    <xf numFmtId="5" fontId="68" fillId="17" borderId="169" xfId="53" applyNumberFormat="1" applyFont="1" applyFill="1" applyBorder="1" applyAlignment="1"/>
    <xf numFmtId="5" fontId="68" fillId="17" borderId="170" xfId="53" applyNumberFormat="1" applyFont="1" applyFill="1" applyBorder="1" applyAlignment="1"/>
    <xf numFmtId="0" fontId="68" fillId="17" borderId="36" xfId="53" applyNumberFormat="1" applyFont="1" applyFill="1" applyBorder="1" applyAlignment="1">
      <alignment horizontal="left" indent="1"/>
    </xf>
    <xf numFmtId="37" fontId="68" fillId="17" borderId="36" xfId="53" applyNumberFormat="1" applyFont="1" applyFill="1" applyBorder="1" applyAlignment="1"/>
    <xf numFmtId="5" fontId="68" fillId="17" borderId="37" xfId="53" applyNumberFormat="1" applyFont="1" applyFill="1" applyBorder="1" applyAlignment="1"/>
    <xf numFmtId="5" fontId="68" fillId="17" borderId="38" xfId="53" applyNumberFormat="1" applyFont="1" applyFill="1" applyBorder="1" applyAlignment="1"/>
    <xf numFmtId="164" fontId="7" fillId="17" borderId="0" xfId="53" applyNumberFormat="1" applyFont="1" applyFill="1" applyBorder="1" applyAlignment="1"/>
    <xf numFmtId="164" fontId="68" fillId="17" borderId="0" xfId="53" applyNumberFormat="1" applyFont="1" applyFill="1" applyBorder="1" applyAlignment="1"/>
    <xf numFmtId="164" fontId="14" fillId="0" borderId="0" xfId="53" applyNumberFormat="1" applyFont="1"/>
    <xf numFmtId="164" fontId="80" fillId="19" borderId="0" xfId="53" applyNumberFormat="1" applyFont="1" applyFill="1" applyBorder="1" applyAlignment="1"/>
    <xf numFmtId="164" fontId="13" fillId="0" borderId="0" xfId="53" applyNumberFormat="1" applyFont="1"/>
    <xf numFmtId="0" fontId="7" fillId="0" borderId="0" xfId="53" applyFont="1"/>
    <xf numFmtId="0" fontId="7" fillId="0" borderId="0" xfId="53" applyFont="1" applyAlignment="1"/>
    <xf numFmtId="164" fontId="7" fillId="15" borderId="0" xfId="53" applyNumberFormat="1" applyFont="1" applyFill="1" applyAlignment="1"/>
    <xf numFmtId="164" fontId="68" fillId="15" borderId="0" xfId="53" applyNumberFormat="1" applyFont="1" applyFill="1" applyAlignment="1">
      <alignment horizontal="right"/>
    </xf>
    <xf numFmtId="164" fontId="68" fillId="15" borderId="0" xfId="53" applyNumberFormat="1" applyFont="1" applyFill="1" applyAlignment="1"/>
    <xf numFmtId="164" fontId="7" fillId="15" borderId="0" xfId="53" applyNumberFormat="1" applyFont="1" applyFill="1"/>
    <xf numFmtId="164" fontId="77" fillId="19" borderId="0" xfId="53" applyNumberFormat="1" applyFont="1" applyFill="1" applyAlignment="1"/>
    <xf numFmtId="164" fontId="68" fillId="19" borderId="0" xfId="53" applyNumberFormat="1" applyFont="1" applyFill="1" applyBorder="1" applyAlignment="1"/>
    <xf numFmtId="164" fontId="83" fillId="19" borderId="0" xfId="53" applyNumberFormat="1" applyFont="1" applyFill="1" applyAlignment="1"/>
    <xf numFmtId="164" fontId="8" fillId="0" borderId="0" xfId="53" applyNumberFormat="1" applyFont="1" applyAlignment="1"/>
    <xf numFmtId="164" fontId="7" fillId="0" borderId="0" xfId="0" applyNumberFormat="1" applyFont="1"/>
    <xf numFmtId="164" fontId="19" fillId="0" borderId="0" xfId="0" applyNumberFormat="1" applyFont="1"/>
    <xf numFmtId="0" fontId="67" fillId="17" borderId="39" xfId="0" applyNumberFormat="1" applyFont="1" applyFill="1" applyBorder="1" applyAlignment="1">
      <alignment horizontal="right"/>
    </xf>
    <xf numFmtId="0" fontId="67" fillId="17" borderId="7" xfId="0" applyNumberFormat="1" applyFont="1" applyFill="1" applyBorder="1" applyAlignment="1">
      <alignment horizontal="right"/>
    </xf>
    <xf numFmtId="0" fontId="67" fillId="17" borderId="8" xfId="0" applyNumberFormat="1" applyFont="1" applyFill="1" applyBorder="1" applyAlignment="1">
      <alignment horizontal="right"/>
    </xf>
    <xf numFmtId="0" fontId="68" fillId="17" borderId="59" xfId="0" applyNumberFormat="1" applyFont="1" applyFill="1" applyBorder="1" applyAlignment="1">
      <alignment horizontal="left" indent="1"/>
    </xf>
    <xf numFmtId="37" fontId="68" fillId="17" borderId="26" xfId="0" applyNumberFormat="1" applyFont="1" applyFill="1" applyBorder="1" applyAlignment="1"/>
    <xf numFmtId="5" fontId="68" fillId="17" borderId="27" xfId="0" applyNumberFormat="1" applyFont="1" applyFill="1" applyBorder="1" applyAlignment="1"/>
    <xf numFmtId="41" fontId="68" fillId="17" borderId="27" xfId="0" applyNumberFormat="1" applyFont="1" applyFill="1" applyBorder="1" applyAlignment="1"/>
    <xf numFmtId="5" fontId="68" fillId="17" borderId="22" xfId="0" applyNumberFormat="1" applyFont="1" applyFill="1" applyBorder="1" applyAlignment="1"/>
    <xf numFmtId="0" fontId="68" fillId="17" borderId="23" xfId="0" applyNumberFormat="1" applyFont="1" applyFill="1" applyBorder="1" applyAlignment="1">
      <alignment horizontal="left" indent="1"/>
    </xf>
    <xf numFmtId="37" fontId="68" fillId="17" borderId="27" xfId="0" applyNumberFormat="1" applyFont="1" applyFill="1" applyBorder="1" applyAlignment="1"/>
    <xf numFmtId="37" fontId="68" fillId="17" borderId="22" xfId="0" applyNumberFormat="1" applyFont="1" applyFill="1" applyBorder="1" applyAlignment="1"/>
    <xf numFmtId="164" fontId="7" fillId="0" borderId="0" xfId="0" applyNumberFormat="1" applyFont="1" applyAlignment="1">
      <alignment horizontal="right"/>
    </xf>
    <xf numFmtId="37" fontId="68" fillId="17" borderId="23" xfId="0" applyNumberFormat="1" applyFont="1" applyFill="1" applyBorder="1" applyAlignment="1"/>
    <xf numFmtId="0" fontId="80" fillId="17" borderId="23" xfId="0" applyNumberFormat="1" applyFont="1" applyFill="1" applyBorder="1" applyAlignment="1">
      <alignment horizontal="left" indent="2"/>
    </xf>
    <xf numFmtId="37" fontId="80" fillId="17" borderId="26" xfId="0" applyNumberFormat="1" applyFont="1" applyFill="1" applyBorder="1" applyAlignment="1"/>
    <xf numFmtId="37" fontId="80" fillId="17" borderId="27" xfId="0" applyNumberFormat="1" applyFont="1" applyFill="1" applyBorder="1" applyAlignment="1"/>
    <xf numFmtId="37" fontId="80" fillId="17" borderId="22" xfId="0" applyNumberFormat="1" applyFont="1" applyFill="1" applyBorder="1" applyAlignment="1"/>
    <xf numFmtId="0" fontId="68" fillId="17" borderId="40" xfId="0" applyNumberFormat="1" applyFont="1" applyFill="1" applyBorder="1" applyAlignment="1">
      <alignment horizontal="left" indent="1"/>
    </xf>
    <xf numFmtId="37" fontId="68" fillId="17" borderId="35" xfId="0" applyNumberFormat="1" applyFont="1" applyFill="1" applyBorder="1" applyAlignment="1"/>
    <xf numFmtId="37" fontId="68" fillId="17" borderId="0" xfId="0" applyNumberFormat="1" applyFont="1" applyFill="1" applyBorder="1" applyAlignment="1"/>
    <xf numFmtId="0" fontId="68" fillId="17" borderId="57" xfId="0" applyNumberFormat="1" applyFont="1" applyFill="1" applyBorder="1" applyAlignment="1">
      <alignment horizontal="left" indent="2"/>
    </xf>
    <xf numFmtId="37" fontId="68" fillId="17" borderId="3" xfId="0" applyNumberFormat="1" applyFont="1" applyFill="1" applyBorder="1" applyAlignment="1"/>
    <xf numFmtId="37" fontId="68" fillId="17" borderId="4" xfId="0" applyNumberFormat="1" applyFont="1" applyFill="1" applyBorder="1" applyAlignment="1"/>
    <xf numFmtId="37" fontId="68" fillId="17" borderId="5" xfId="0" applyNumberFormat="1" applyFont="1" applyFill="1" applyBorder="1" applyAlignment="1"/>
    <xf numFmtId="164" fontId="7" fillId="0" borderId="0" xfId="0" applyNumberFormat="1" applyFont="1" applyBorder="1"/>
    <xf numFmtId="0" fontId="68" fillId="17" borderId="23" xfId="0" applyNumberFormat="1" applyFont="1" applyFill="1" applyBorder="1" applyAlignment="1">
      <alignment horizontal="left" indent="2"/>
    </xf>
    <xf numFmtId="0" fontId="67" fillId="17" borderId="23" xfId="0" applyNumberFormat="1" applyFont="1" applyFill="1" applyBorder="1" applyAlignment="1">
      <alignment horizontal="left" indent="3"/>
    </xf>
    <xf numFmtId="168" fontId="67" fillId="17" borderId="26" xfId="0" applyNumberFormat="1" applyFont="1" applyFill="1" applyBorder="1" applyAlignment="1"/>
    <xf numFmtId="5" fontId="67" fillId="17" borderId="27" xfId="0" applyNumberFormat="1" applyFont="1" applyFill="1" applyBorder="1" applyAlignment="1"/>
    <xf numFmtId="5" fontId="67" fillId="17" borderId="22" xfId="0" applyNumberFormat="1" applyFont="1" applyFill="1" applyBorder="1" applyAlignment="1"/>
    <xf numFmtId="0" fontId="67" fillId="17" borderId="41" xfId="0" applyNumberFormat="1" applyFont="1" applyFill="1" applyBorder="1" applyAlignment="1">
      <alignment horizontal="left" indent="2"/>
    </xf>
    <xf numFmtId="37" fontId="67" fillId="17" borderId="41" xfId="0" applyNumberFormat="1" applyFont="1" applyFill="1" applyBorder="1" applyAlignment="1"/>
    <xf numFmtId="37" fontId="67" fillId="17" borderId="42" xfId="0" applyNumberFormat="1" applyFont="1" applyFill="1" applyBorder="1" applyAlignment="1"/>
    <xf numFmtId="37" fontId="67" fillId="17" borderId="43" xfId="0" applyNumberFormat="1" applyFont="1" applyFill="1" applyBorder="1" applyAlignment="1"/>
    <xf numFmtId="0" fontId="67" fillId="17" borderId="166" xfId="0" applyNumberFormat="1" applyFont="1" applyFill="1" applyBorder="1" applyAlignment="1">
      <alignment horizontal="left" indent="2"/>
    </xf>
    <xf numFmtId="37" fontId="67" fillId="17" borderId="59" xfId="0" applyNumberFormat="1" applyFont="1" applyFill="1" applyBorder="1" applyAlignment="1"/>
    <xf numFmtId="37" fontId="67" fillId="17" borderId="167" xfId="0" applyNumberFormat="1" applyFont="1" applyFill="1" applyBorder="1" applyAlignment="1"/>
    <xf numFmtId="37" fontId="67" fillId="17" borderId="168" xfId="0" applyNumberFormat="1" applyFont="1" applyFill="1" applyBorder="1" applyAlignment="1"/>
    <xf numFmtId="0" fontId="68" fillId="17" borderId="26" xfId="0" applyNumberFormat="1" applyFont="1" applyFill="1" applyBorder="1" applyAlignment="1">
      <alignment horizontal="left" indent="1"/>
    </xf>
    <xf numFmtId="37" fontId="68" fillId="17" borderId="26" xfId="0" applyNumberFormat="1" applyFont="1" applyFill="1" applyBorder="1" applyAlignment="1">
      <alignment horizontal="right"/>
    </xf>
    <xf numFmtId="37" fontId="68" fillId="17" borderId="40" xfId="0" applyNumberFormat="1" applyFont="1" applyFill="1" applyBorder="1" applyAlignment="1"/>
    <xf numFmtId="5" fontId="68" fillId="17" borderId="169" xfId="0" applyNumberFormat="1" applyFont="1" applyFill="1" applyBorder="1" applyAlignment="1"/>
    <xf numFmtId="5" fontId="68" fillId="17" borderId="170" xfId="0" applyNumberFormat="1" applyFont="1" applyFill="1" applyBorder="1" applyAlignment="1"/>
    <xf numFmtId="164" fontId="7" fillId="17" borderId="0" xfId="0" applyNumberFormat="1" applyFont="1" applyFill="1" applyBorder="1" applyAlignment="1"/>
    <xf numFmtId="164" fontId="68" fillId="17" borderId="0" xfId="0" applyNumberFormat="1" applyFont="1" applyFill="1" applyBorder="1" applyAlignment="1"/>
    <xf numFmtId="164" fontId="80" fillId="19" borderId="0" xfId="0" applyNumberFormat="1" applyFont="1" applyFill="1" applyBorder="1" applyAlignment="1"/>
    <xf numFmtId="164" fontId="13" fillId="0" borderId="0" xfId="0" applyNumberFormat="1" applyFont="1"/>
    <xf numFmtId="0" fontId="7" fillId="0" borderId="0" xfId="0" applyFont="1"/>
    <xf numFmtId="0" fontId="7" fillId="0" borderId="0" xfId="0" applyFont="1" applyAlignment="1"/>
    <xf numFmtId="164" fontId="7" fillId="15" borderId="0" xfId="0" applyNumberFormat="1" applyFont="1" applyFill="1" applyAlignment="1"/>
    <xf numFmtId="164" fontId="68" fillId="15" borderId="0" xfId="0" applyNumberFormat="1" applyFont="1" applyFill="1" applyAlignment="1">
      <alignment horizontal="right"/>
    </xf>
    <xf numFmtId="164" fontId="68" fillId="15" borderId="0" xfId="0" applyNumberFormat="1" applyFont="1" applyFill="1" applyAlignment="1"/>
    <xf numFmtId="164" fontId="7" fillId="15" borderId="0" xfId="0" applyNumberFormat="1" applyFont="1" applyFill="1"/>
    <xf numFmtId="164" fontId="68" fillId="19" borderId="0" xfId="0" applyNumberFormat="1" applyFont="1" applyFill="1" applyAlignment="1"/>
    <xf numFmtId="164" fontId="14" fillId="0" borderId="0" xfId="0" applyNumberFormat="1" applyFont="1"/>
    <xf numFmtId="164" fontId="77" fillId="19" borderId="0" xfId="0" applyNumberFormat="1" applyFont="1" applyFill="1" applyAlignment="1"/>
    <xf numFmtId="164" fontId="68" fillId="19" borderId="0" xfId="0" applyNumberFormat="1" applyFont="1" applyFill="1" applyBorder="1" applyAlignment="1"/>
    <xf numFmtId="164" fontId="83" fillId="19" borderId="0" xfId="0" applyNumberFormat="1" applyFont="1" applyFill="1" applyAlignment="1"/>
    <xf numFmtId="164" fontId="8" fillId="0" borderId="0" xfId="0" applyNumberFormat="1" applyFont="1" applyAlignment="1"/>
    <xf numFmtId="0" fontId="11" fillId="17" borderId="0" xfId="56" applyFont="1" applyFill="1"/>
    <xf numFmtId="0" fontId="1" fillId="17" borderId="0" xfId="56" applyFill="1"/>
    <xf numFmtId="0" fontId="53" fillId="17" borderId="0" xfId="56" applyFont="1" applyFill="1"/>
    <xf numFmtId="0" fontId="1" fillId="0" borderId="0" xfId="56"/>
    <xf numFmtId="0" fontId="7" fillId="17" borderId="0" xfId="56" applyFont="1" applyFill="1"/>
    <xf numFmtId="3" fontId="4" fillId="17" borderId="0" xfId="3" applyNumberFormat="1" applyFont="1" applyFill="1" applyAlignment="1"/>
    <xf numFmtId="0" fontId="18" fillId="17" borderId="0" xfId="57" applyFill="1"/>
    <xf numFmtId="0" fontId="3" fillId="17" borderId="0" xfId="58" applyFont="1" applyFill="1" applyAlignment="1">
      <alignment horizontal="center"/>
    </xf>
    <xf numFmtId="0" fontId="18" fillId="17" borderId="0" xfId="58" applyFont="1" applyFill="1"/>
    <xf numFmtId="0" fontId="15" fillId="17" borderId="0" xfId="58" applyFont="1" applyFill="1"/>
    <xf numFmtId="0" fontId="82" fillId="17" borderId="0" xfId="58" applyFont="1" applyFill="1" applyAlignment="1">
      <alignment horizontal="center"/>
    </xf>
    <xf numFmtId="0" fontId="84" fillId="17" borderId="0" xfId="58" applyFont="1" applyFill="1"/>
    <xf numFmtId="0" fontId="3" fillId="17" borderId="0" xfId="58" applyFont="1" applyFill="1" applyAlignment="1">
      <alignment wrapText="1"/>
    </xf>
    <xf numFmtId="0" fontId="53" fillId="0" borderId="0" xfId="56" applyFont="1"/>
    <xf numFmtId="3" fontId="45" fillId="17" borderId="0" xfId="59" applyNumberFormat="1" applyFont="1" applyFill="1" applyAlignment="1"/>
    <xf numFmtId="0" fontId="5" fillId="17" borderId="0" xfId="59" applyFont="1" applyFill="1" applyAlignment="1"/>
    <xf numFmtId="0" fontId="77" fillId="17" borderId="0" xfId="59" applyFont="1" applyFill="1" applyAlignment="1"/>
    <xf numFmtId="0" fontId="5" fillId="0" borderId="0" xfId="59" applyFont="1" applyAlignment="1"/>
    <xf numFmtId="164" fontId="8" fillId="0" borderId="0" xfId="59" applyNumberFormat="1" applyFont="1" applyAlignment="1"/>
    <xf numFmtId="0" fontId="8" fillId="17" borderId="0" xfId="59" applyFont="1" applyFill="1" applyAlignment="1"/>
    <xf numFmtId="0" fontId="8" fillId="17" borderId="0" xfId="59" applyFont="1" applyFill="1"/>
    <xf numFmtId="0" fontId="8" fillId="0" borderId="0" xfId="59" applyFont="1"/>
    <xf numFmtId="3" fontId="4" fillId="17" borderId="0" xfId="59" applyNumberFormat="1" applyFont="1" applyFill="1" applyAlignment="1">
      <alignment horizontal="center"/>
    </xf>
    <xf numFmtId="0" fontId="8" fillId="0" borderId="0" xfId="59" applyFont="1" applyAlignment="1"/>
    <xf numFmtId="3" fontId="25" fillId="17" borderId="0" xfId="59" applyNumberFormat="1" applyFont="1" applyFill="1" applyAlignment="1">
      <alignment horizontal="center"/>
    </xf>
    <xf numFmtId="0" fontId="8" fillId="0" borderId="0" xfId="59" applyFont="1" applyBorder="1" applyAlignment="1"/>
    <xf numFmtId="165" fontId="8" fillId="17" borderId="46" xfId="59" applyNumberFormat="1" applyFont="1" applyFill="1" applyBorder="1" applyAlignment="1">
      <alignment horizontal="center" vertical="top" wrapText="1"/>
    </xf>
    <xf numFmtId="165" fontId="8" fillId="17" borderId="5" xfId="59" applyNumberFormat="1" applyFont="1" applyFill="1" applyBorder="1" applyAlignment="1">
      <alignment horizontal="center" vertical="top" wrapText="1"/>
    </xf>
    <xf numFmtId="165" fontId="8" fillId="17" borderId="171" xfId="59" applyNumberFormat="1" applyFont="1" applyFill="1" applyBorder="1" applyAlignment="1">
      <alignment horizontal="center" vertical="top" wrapText="1"/>
    </xf>
    <xf numFmtId="0" fontId="29" fillId="17" borderId="0" xfId="59" applyFont="1" applyFill="1"/>
    <xf numFmtId="165" fontId="8" fillId="17" borderId="29" xfId="59" applyNumberFormat="1" applyFont="1" applyFill="1" applyBorder="1" applyAlignment="1">
      <alignment horizontal="right" wrapText="1"/>
    </xf>
    <xf numFmtId="165" fontId="8" fillId="17" borderId="29" xfId="59" quotePrefix="1" applyNumberFormat="1" applyFont="1" applyFill="1" applyBorder="1" applyAlignment="1">
      <alignment horizontal="right" wrapText="1"/>
    </xf>
    <xf numFmtId="0" fontId="29" fillId="17" borderId="0" xfId="59" applyFont="1" applyFill="1" applyAlignment="1"/>
    <xf numFmtId="0" fontId="8" fillId="17" borderId="0" xfId="59" applyFont="1" applyFill="1" applyAlignment="1">
      <alignment vertical="top"/>
    </xf>
    <xf numFmtId="0" fontId="8" fillId="17" borderId="0" xfId="59" applyFont="1" applyFill="1" applyAlignment="1">
      <alignment vertical="top" wrapText="1"/>
    </xf>
    <xf numFmtId="165" fontId="8" fillId="17" borderId="29" xfId="1" applyNumberFormat="1" applyFont="1" applyFill="1" applyBorder="1" applyAlignment="1">
      <alignment horizontal="right" vertical="top"/>
    </xf>
    <xf numFmtId="0" fontId="8" fillId="17" borderId="0" xfId="59" applyFont="1" applyFill="1" applyAlignment="1">
      <alignment wrapText="1"/>
    </xf>
    <xf numFmtId="165" fontId="8" fillId="17" borderId="29" xfId="1" applyNumberFormat="1" applyFont="1" applyFill="1" applyBorder="1" applyAlignment="1">
      <alignment horizontal="right"/>
    </xf>
    <xf numFmtId="165" fontId="86" fillId="17" borderId="29" xfId="1" applyNumberFormat="1" applyFont="1" applyFill="1" applyBorder="1" applyAlignment="1">
      <alignment horizontal="right"/>
    </xf>
    <xf numFmtId="0" fontId="31" fillId="17" borderId="0" xfId="59" applyFont="1" applyFill="1" applyAlignment="1">
      <alignment horizontal="left" wrapText="1"/>
    </xf>
    <xf numFmtId="165" fontId="31" fillId="17" borderId="29" xfId="1" applyNumberFormat="1" applyFont="1" applyFill="1" applyBorder="1" applyAlignment="1">
      <alignment horizontal="right"/>
    </xf>
    <xf numFmtId="0" fontId="8" fillId="17" borderId="0" xfId="59" applyFont="1" applyFill="1" applyAlignment="1">
      <alignment horizontal="left" wrapText="1"/>
    </xf>
    <xf numFmtId="0" fontId="31" fillId="17" borderId="0" xfId="59" applyFont="1" applyFill="1" applyAlignment="1">
      <alignment wrapText="1"/>
    </xf>
    <xf numFmtId="0" fontId="21" fillId="0" borderId="0" xfId="59" applyFont="1" applyAlignment="1"/>
    <xf numFmtId="0" fontId="8" fillId="17" borderId="0" xfId="59" applyFont="1" applyFill="1" applyBorder="1" applyAlignment="1"/>
    <xf numFmtId="165" fontId="8" fillId="17" borderId="31" xfId="1" applyNumberFormat="1" applyFont="1" applyFill="1" applyBorder="1" applyAlignment="1">
      <alignment horizontal="right"/>
    </xf>
    <xf numFmtId="37" fontId="8" fillId="17" borderId="0" xfId="59" applyNumberFormat="1" applyFont="1" applyFill="1"/>
    <xf numFmtId="10" fontId="8" fillId="17" borderId="0" xfId="48" applyNumberFormat="1" applyFont="1" applyFill="1"/>
    <xf numFmtId="0" fontId="77" fillId="17" borderId="0" xfId="59" applyFont="1" applyFill="1"/>
    <xf numFmtId="0" fontId="87" fillId="17" borderId="0" xfId="59" quotePrefix="1" applyFont="1" applyFill="1" applyAlignment="1">
      <alignment vertical="top"/>
    </xf>
    <xf numFmtId="165" fontId="8" fillId="17" borderId="0" xfId="59" applyNumberFormat="1" applyFont="1" applyFill="1"/>
    <xf numFmtId="167" fontId="8" fillId="17" borderId="0" xfId="1" applyNumberFormat="1" applyFont="1" applyFill="1"/>
    <xf numFmtId="3" fontId="8" fillId="0" borderId="0" xfId="59" applyNumberFormat="1" applyFont="1"/>
    <xf numFmtId="165" fontId="8" fillId="0" borderId="0" xfId="59" applyNumberFormat="1" applyFont="1"/>
    <xf numFmtId="3" fontId="7" fillId="0" borderId="37" xfId="0" applyNumberFormat="1" applyFont="1" applyBorder="1" applyAlignment="1">
      <alignment horizontal="center"/>
    </xf>
    <xf numFmtId="3" fontId="7" fillId="0" borderId="27" xfId="0" applyNumberFormat="1" applyFont="1" applyBorder="1" applyAlignment="1">
      <alignment horizontal="center"/>
    </xf>
    <xf numFmtId="37" fontId="7" fillId="0" borderId="0" xfId="0" applyNumberFormat="1" applyFont="1" applyBorder="1" applyAlignment="1">
      <alignment horizontal="center"/>
    </xf>
    <xf numFmtId="164" fontId="44" fillId="0" borderId="0" xfId="0" applyNumberFormat="1" applyFont="1" applyAlignment="1"/>
    <xf numFmtId="0" fontId="7" fillId="0" borderId="23" xfId="0" applyNumberFormat="1" applyFont="1" applyBorder="1" applyAlignment="1">
      <alignment horizontal="left"/>
    </xf>
    <xf numFmtId="37" fontId="7" fillId="0" borderId="31" xfId="0" applyNumberFormat="1" applyFont="1" applyFill="1" applyBorder="1" applyAlignment="1"/>
    <xf numFmtId="164" fontId="3" fillId="0" borderId="0" xfId="0" applyNumberFormat="1" applyFont="1" applyBorder="1" applyAlignment="1"/>
    <xf numFmtId="164" fontId="18" fillId="0" borderId="0" xfId="0" applyNumberFormat="1" applyFont="1" applyAlignment="1"/>
    <xf numFmtId="164" fontId="18" fillId="0" borderId="0" xfId="0" applyNumberFormat="1" applyFont="1" applyAlignment="1">
      <alignment vertical="top"/>
    </xf>
    <xf numFmtId="164" fontId="44" fillId="0" borderId="0" xfId="0" applyNumberFormat="1" applyFont="1" applyFill="1" applyAlignment="1"/>
    <xf numFmtId="49" fontId="0" fillId="0" borderId="0" xfId="0" applyNumberFormat="1"/>
    <xf numFmtId="41" fontId="0" fillId="0" borderId="0" xfId="0" applyNumberFormat="1" applyAlignment="1">
      <alignment horizontal="right" wrapText="1"/>
    </xf>
    <xf numFmtId="164" fontId="3" fillId="18" borderId="0" xfId="0" applyNumberFormat="1" applyFont="1" applyFill="1" applyAlignment="1"/>
    <xf numFmtId="41" fontId="0" fillId="0" borderId="0" xfId="0" applyNumberFormat="1"/>
    <xf numFmtId="41" fontId="0" fillId="0" borderId="0" xfId="0" applyNumberFormat="1" applyFill="1"/>
    <xf numFmtId="41" fontId="0" fillId="0" borderId="0" xfId="0" applyNumberFormat="1" applyAlignment="1">
      <alignment horizontal="center" wrapText="1"/>
    </xf>
    <xf numFmtId="0" fontId="0" fillId="17" borderId="0" xfId="0" applyFill="1" applyAlignment="1">
      <alignment horizontal="center"/>
    </xf>
    <xf numFmtId="0" fontId="14" fillId="17" borderId="0" xfId="0" applyFont="1" applyFill="1"/>
    <xf numFmtId="0" fontId="14" fillId="17" borderId="0" xfId="0" applyFont="1" applyFill="1" applyAlignment="1">
      <alignment wrapText="1"/>
    </xf>
    <xf numFmtId="0" fontId="19" fillId="17" borderId="0" xfId="0" applyFont="1" applyFill="1" applyAlignment="1"/>
    <xf numFmtId="0" fontId="42" fillId="17" borderId="0" xfId="0" applyFont="1" applyFill="1" applyBorder="1" applyAlignment="1">
      <alignment horizontal="center" vertical="top"/>
    </xf>
    <xf numFmtId="0" fontId="6" fillId="17" borderId="0" xfId="0" applyFont="1" applyFill="1" applyAlignment="1">
      <alignment vertical="top"/>
    </xf>
    <xf numFmtId="0" fontId="32" fillId="17" borderId="0" xfId="0" applyFont="1" applyFill="1"/>
    <xf numFmtId="0" fontId="7" fillId="0" borderId="173" xfId="53" applyNumberFormat="1" applyFont="1" applyBorder="1" applyAlignment="1"/>
    <xf numFmtId="37" fontId="7" fillId="0" borderId="174" xfId="53" applyNumberFormat="1" applyFont="1" applyBorder="1" applyAlignment="1"/>
    <xf numFmtId="37" fontId="7" fillId="0" borderId="175" xfId="53" applyNumberFormat="1" applyFont="1" applyBorder="1" applyAlignment="1"/>
    <xf numFmtId="37" fontId="7" fillId="0" borderId="173" xfId="53" applyNumberFormat="1" applyFont="1" applyBorder="1" applyAlignment="1"/>
    <xf numFmtId="37" fontId="7" fillId="0" borderId="176" xfId="53" applyNumberFormat="1" applyFont="1" applyBorder="1" applyAlignment="1"/>
    <xf numFmtId="5" fontId="11" fillId="0" borderId="175" xfId="53" applyNumberFormat="1" applyFont="1" applyBorder="1" applyAlignment="1"/>
    <xf numFmtId="0" fontId="11" fillId="0" borderId="173" xfId="53" applyNumberFormat="1" applyFont="1" applyBorder="1" applyAlignment="1">
      <alignment horizontal="left" indent="3"/>
    </xf>
    <xf numFmtId="37" fontId="7" fillId="0" borderId="38" xfId="53" applyNumberFormat="1" applyFont="1" applyFill="1" applyBorder="1" applyAlignment="1"/>
    <xf numFmtId="0" fontId="4" fillId="17" borderId="0" xfId="0" applyNumberFormat="1" applyFont="1" applyFill="1" applyAlignment="1"/>
    <xf numFmtId="0" fontId="0" fillId="17" borderId="0" xfId="0" applyFill="1" applyBorder="1" applyAlignment="1">
      <alignment horizontal="center"/>
    </xf>
    <xf numFmtId="0" fontId="0" fillId="17" borderId="0" xfId="0" applyFill="1" applyBorder="1" applyAlignment="1">
      <alignment vertical="top" wrapText="1"/>
    </xf>
    <xf numFmtId="3" fontId="68" fillId="17" borderId="0" xfId="0" applyNumberFormat="1" applyFont="1" applyFill="1" applyAlignment="1">
      <alignment horizontal="center"/>
    </xf>
    <xf numFmtId="3" fontId="68" fillId="17" borderId="0" xfId="0" applyNumberFormat="1" applyFont="1" applyFill="1" applyBorder="1" applyAlignment="1">
      <alignment horizontal="center"/>
    </xf>
    <xf numFmtId="0" fontId="24" fillId="17" borderId="0" xfId="51" applyFont="1" applyFill="1"/>
    <xf numFmtId="0" fontId="0" fillId="17" borderId="0" xfId="0" applyFill="1" applyAlignment="1"/>
    <xf numFmtId="0" fontId="21" fillId="17" borderId="0" xfId="51" applyFont="1" applyFill="1" applyBorder="1" applyAlignment="1">
      <alignment horizontal="centerContinuous"/>
    </xf>
    <xf numFmtId="0" fontId="29" fillId="17" borderId="0" xfId="51" applyFont="1" applyFill="1" applyBorder="1" applyAlignment="1">
      <alignment horizontal="center"/>
    </xf>
    <xf numFmtId="0" fontId="8" fillId="17" borderId="0" xfId="51" applyFont="1" applyFill="1" applyBorder="1"/>
    <xf numFmtId="166" fontId="21" fillId="17" borderId="0" xfId="2" applyNumberFormat="1" applyFont="1" applyFill="1" applyBorder="1"/>
    <xf numFmtId="167" fontId="21" fillId="17" borderId="0" xfId="1" applyNumberFormat="1" applyFont="1" applyFill="1" applyBorder="1"/>
    <xf numFmtId="0" fontId="30" fillId="17" borderId="0" xfId="51" applyFont="1" applyFill="1"/>
    <xf numFmtId="0" fontId="30" fillId="17" borderId="0" xfId="51" applyFont="1" applyFill="1" applyBorder="1" applyAlignment="1">
      <alignment horizontal="left"/>
    </xf>
    <xf numFmtId="0" fontId="18" fillId="17" borderId="0" xfId="51" applyFont="1" applyFill="1" applyAlignment="1">
      <alignment horizontal="left" vertical="top" wrapText="1"/>
    </xf>
    <xf numFmtId="0" fontId="18" fillId="17" borderId="0" xfId="51" applyFont="1" applyFill="1" applyAlignment="1">
      <alignment vertical="top" wrapText="1"/>
    </xf>
    <xf numFmtId="0" fontId="3" fillId="17" borderId="0" xfId="0" applyFont="1" applyFill="1" applyBorder="1" applyAlignment="1"/>
    <xf numFmtId="0" fontId="18" fillId="17" borderId="0" xfId="51" applyFont="1" applyFill="1"/>
    <xf numFmtId="0" fontId="3" fillId="17" borderId="0" xfId="0" applyFont="1" applyFill="1" applyBorder="1" applyAlignment="1">
      <alignment vertical="top" wrapText="1"/>
    </xf>
    <xf numFmtId="0" fontId="3" fillId="17" borderId="0" xfId="0" applyFont="1" applyFill="1" applyBorder="1" applyAlignment="1">
      <alignment wrapText="1"/>
    </xf>
    <xf numFmtId="3" fontId="19" fillId="17" borderId="0" xfId="0" applyNumberFormat="1" applyFont="1" applyFill="1" applyAlignment="1"/>
    <xf numFmtId="0" fontId="0" fillId="17" borderId="0" xfId="0" applyFill="1" applyBorder="1"/>
    <xf numFmtId="0" fontId="75" fillId="17" borderId="0" xfId="0" applyFont="1" applyFill="1" applyAlignment="1">
      <alignment horizontal="centerContinuous"/>
    </xf>
    <xf numFmtId="0" fontId="75" fillId="17" borderId="0" xfId="0" applyFont="1" applyFill="1" applyAlignment="1">
      <alignment horizontal="center"/>
    </xf>
    <xf numFmtId="0" fontId="42" fillId="17" borderId="0" xfId="0" applyFont="1" applyFill="1" applyBorder="1" applyAlignment="1">
      <alignment horizontal="center"/>
    </xf>
    <xf numFmtId="0" fontId="0" fillId="17" borderId="0" xfId="0" applyFill="1" applyBorder="1" applyAlignment="1">
      <alignment horizontal="center" vertical="top" wrapText="1"/>
    </xf>
    <xf numFmtId="0" fontId="44" fillId="17" borderId="0" xfId="0" applyFont="1" applyFill="1" applyAlignment="1">
      <alignment horizontal="center"/>
    </xf>
    <xf numFmtId="0" fontId="4" fillId="17" borderId="0" xfId="0" applyNumberFormat="1" applyFont="1" applyFill="1" applyAlignment="1"/>
    <xf numFmtId="0" fontId="10" fillId="0" borderId="0" xfId="0" applyNumberFormat="1" applyFont="1" applyAlignment="1">
      <alignment horizontal="center"/>
    </xf>
    <xf numFmtId="0" fontId="0" fillId="0" borderId="0" xfId="0" applyNumberFormat="1" applyAlignment="1">
      <alignment horizontal="center"/>
    </xf>
    <xf numFmtId="0" fontId="4" fillId="0" borderId="0" xfId="0" applyNumberFormat="1" applyFont="1" applyAlignment="1"/>
    <xf numFmtId="0" fontId="5" fillId="0" borderId="0" xfId="0" applyNumberFormat="1" applyFont="1" applyAlignment="1"/>
    <xf numFmtId="3" fontId="7" fillId="0" borderId="0" xfId="0" applyNumberFormat="1" applyFont="1" applyAlignment="1">
      <alignment horizontal="center"/>
    </xf>
    <xf numFmtId="3" fontId="8" fillId="0" borderId="0" xfId="0" applyNumberFormat="1" applyFont="1" applyAlignment="1">
      <alignment horizontal="center"/>
    </xf>
    <xf numFmtId="0" fontId="9" fillId="0" borderId="0" xfId="0" applyNumberFormat="1" applyFont="1" applyAlignment="1">
      <alignment horizontal="center"/>
    </xf>
    <xf numFmtId="0" fontId="0" fillId="0" borderId="0" xfId="0" applyNumberFormat="1" applyBorder="1" applyAlignment="1">
      <alignment horizontal="center"/>
    </xf>
    <xf numFmtId="3" fontId="10" fillId="0" borderId="0" xfId="0" applyNumberFormat="1" applyFont="1" applyAlignment="1">
      <alignment horizontal="center"/>
    </xf>
    <xf numFmtId="3" fontId="8" fillId="0" borderId="2" xfId="0" applyNumberFormat="1" applyFont="1" applyBorder="1" applyAlignment="1">
      <alignment horizontal="center"/>
    </xf>
    <xf numFmtId="3" fontId="8" fillId="0" borderId="7" xfId="0" applyNumberFormat="1" applyFont="1" applyBorder="1" applyAlignment="1">
      <alignment horizontal="center"/>
    </xf>
    <xf numFmtId="3" fontId="8" fillId="0" borderId="8" xfId="0" applyNumberFormat="1" applyFont="1" applyBorder="1" applyAlignment="1">
      <alignment horizontal="center"/>
    </xf>
    <xf numFmtId="164" fontId="11" fillId="0" borderId="3" xfId="0" applyNumberFormat="1" applyFont="1" applyBorder="1" applyAlignment="1">
      <alignment horizontal="center"/>
    </xf>
    <xf numFmtId="164" fontId="11" fillId="0" borderId="4" xfId="0" applyNumberFormat="1" applyFont="1" applyBorder="1" applyAlignment="1">
      <alignment horizontal="center"/>
    </xf>
    <xf numFmtId="164" fontId="11" fillId="0" borderId="5" xfId="0" applyNumberFormat="1" applyFont="1" applyBorder="1" applyAlignment="1">
      <alignment horizontal="center"/>
    </xf>
    <xf numFmtId="164" fontId="11" fillId="0" borderId="6" xfId="0" applyNumberFormat="1" applyFont="1" applyBorder="1" applyAlignment="1">
      <alignment horizontal="center" wrapText="1"/>
    </xf>
    <xf numFmtId="0" fontId="0" fillId="0" borderId="9" xfId="0" applyBorder="1" applyAlignment="1">
      <alignment horizontal="center" wrapText="1"/>
    </xf>
    <xf numFmtId="164" fontId="11" fillId="0" borderId="6" xfId="0" applyNumberFormat="1" applyFont="1" applyBorder="1" applyAlignment="1">
      <alignment horizontal="center"/>
    </xf>
    <xf numFmtId="0" fontId="0" fillId="0" borderId="9" xfId="0" applyBorder="1" applyAlignment="1"/>
    <xf numFmtId="164" fontId="11" fillId="0" borderId="6" xfId="0" applyNumberFormat="1" applyFont="1" applyBorder="1" applyAlignment="1">
      <alignment horizontal="right"/>
    </xf>
    <xf numFmtId="0" fontId="7" fillId="0" borderId="23" xfId="0" applyNumberFormat="1" applyFont="1" applyFill="1" applyBorder="1" applyAlignment="1">
      <alignment horizontal="left" indent="4"/>
    </xf>
    <xf numFmtId="0" fontId="7" fillId="0" borderId="24" xfId="0" applyNumberFormat="1" applyFont="1" applyFill="1" applyBorder="1" applyAlignment="1">
      <alignment horizontal="left" indent="4"/>
    </xf>
    <xf numFmtId="0" fontId="7" fillId="0" borderId="25" xfId="0" applyNumberFormat="1" applyFont="1" applyFill="1" applyBorder="1" applyAlignment="1">
      <alignment horizontal="left" indent="4"/>
    </xf>
    <xf numFmtId="0" fontId="11" fillId="0" borderId="10" xfId="0" applyNumberFormat="1" applyFont="1" applyBorder="1" applyAlignment="1"/>
    <xf numFmtId="0" fontId="0" fillId="0" borderId="11" xfId="0" applyNumberFormat="1" applyBorder="1" applyAlignment="1"/>
    <xf numFmtId="0" fontId="7" fillId="0" borderId="14" xfId="0" applyNumberFormat="1" applyFont="1" applyBorder="1" applyAlignment="1"/>
    <xf numFmtId="0" fontId="0" fillId="0" borderId="15" xfId="0" applyNumberFormat="1" applyBorder="1" applyAlignment="1"/>
    <xf numFmtId="0" fontId="11" fillId="0" borderId="16" xfId="0" applyNumberFormat="1" applyFont="1" applyBorder="1" applyAlignment="1">
      <alignment horizontal="left" indent="2"/>
    </xf>
    <xf numFmtId="0" fontId="0" fillId="0" borderId="17" xfId="0" applyNumberFormat="1" applyBorder="1" applyAlignment="1">
      <alignment horizontal="left" indent="2"/>
    </xf>
    <xf numFmtId="0" fontId="7" fillId="0" borderId="19" xfId="0" applyNumberFormat="1" applyFont="1" applyBorder="1" applyAlignment="1"/>
    <xf numFmtId="0" fontId="0" fillId="0" borderId="20" xfId="0" applyNumberFormat="1" applyBorder="1" applyAlignment="1"/>
    <xf numFmtId="0" fontId="0" fillId="0" borderId="24" xfId="0" applyNumberFormat="1" applyBorder="1" applyAlignment="1">
      <alignment horizontal="left" indent="4"/>
    </xf>
    <xf numFmtId="0" fontId="7" fillId="0" borderId="23" xfId="0" applyNumberFormat="1" applyFont="1" applyBorder="1" applyAlignment="1"/>
    <xf numFmtId="0" fontId="0" fillId="0" borderId="24" xfId="0" applyNumberFormat="1" applyBorder="1" applyAlignment="1"/>
    <xf numFmtId="0" fontId="7" fillId="0" borderId="23" xfId="0" applyNumberFormat="1" applyFont="1" applyBorder="1" applyAlignment="1">
      <alignment horizontal="left" indent="2"/>
    </xf>
    <xf numFmtId="0" fontId="0" fillId="0" borderId="24" xfId="0" applyNumberFormat="1" applyBorder="1" applyAlignment="1">
      <alignment horizontal="left" indent="2"/>
    </xf>
    <xf numFmtId="0" fontId="11" fillId="0" borderId="23" xfId="0" applyNumberFormat="1" applyFont="1" applyBorder="1" applyAlignment="1">
      <alignment horizontal="left"/>
    </xf>
    <xf numFmtId="0" fontId="11" fillId="0" borderId="24" xfId="0" applyNumberFormat="1" applyFont="1" applyBorder="1" applyAlignment="1">
      <alignment horizontal="left"/>
    </xf>
    <xf numFmtId="0" fontId="11" fillId="0" borderId="25" xfId="0" applyNumberFormat="1" applyFont="1" applyBorder="1" applyAlignment="1">
      <alignment horizontal="left"/>
    </xf>
    <xf numFmtId="0" fontId="7" fillId="0" borderId="23" xfId="0" applyNumberFormat="1" applyFont="1" applyBorder="1" applyAlignment="1">
      <alignment horizontal="left" indent="4"/>
    </xf>
    <xf numFmtId="0" fontId="7" fillId="0" borderId="26" xfId="0" applyNumberFormat="1" applyFont="1" applyBorder="1" applyAlignment="1">
      <alignment horizontal="left" indent="4"/>
    </xf>
    <xf numFmtId="0" fontId="0" fillId="0" borderId="27" xfId="0" applyNumberFormat="1" applyBorder="1" applyAlignment="1">
      <alignment horizontal="left" indent="4"/>
    </xf>
    <xf numFmtId="0" fontId="7" fillId="0" borderId="24" xfId="0" applyNumberFormat="1" applyFont="1" applyBorder="1" applyAlignment="1">
      <alignment horizontal="left" indent="2"/>
    </xf>
    <xf numFmtId="0" fontId="7" fillId="0" borderId="25" xfId="0" applyNumberFormat="1" applyFont="1" applyBorder="1" applyAlignment="1">
      <alignment horizontal="left" indent="2"/>
    </xf>
    <xf numFmtId="0" fontId="11" fillId="0" borderId="3" xfId="0" applyNumberFormat="1" applyFont="1" applyBorder="1" applyAlignment="1"/>
    <xf numFmtId="0" fontId="0" fillId="0" borderId="4" xfId="0" applyNumberFormat="1" applyBorder="1" applyAlignment="1"/>
    <xf numFmtId="0" fontId="7" fillId="0" borderId="3" xfId="0" applyNumberFormat="1" applyFont="1" applyBorder="1" applyAlignment="1"/>
    <xf numFmtId="0" fontId="12" fillId="0" borderId="32" xfId="0" applyFont="1" applyBorder="1" applyAlignment="1">
      <alignment wrapText="1"/>
    </xf>
    <xf numFmtId="0" fontId="0" fillId="0" borderId="32" xfId="0" applyBorder="1" applyAlignment="1">
      <alignment wrapText="1"/>
    </xf>
    <xf numFmtId="0" fontId="0" fillId="0" borderId="0" xfId="0" applyAlignment="1">
      <alignment wrapText="1"/>
    </xf>
    <xf numFmtId="0" fontId="7" fillId="0" borderId="0" xfId="0" applyNumberFormat="1" applyFont="1" applyBorder="1" applyAlignment="1">
      <alignment horizontal="center"/>
    </xf>
    <xf numFmtId="0" fontId="7" fillId="0" borderId="2" xfId="0" applyNumberFormat="1" applyFont="1" applyBorder="1" applyAlignment="1">
      <alignment horizontal="center"/>
    </xf>
    <xf numFmtId="0" fontId="0" fillId="0" borderId="0" xfId="0"/>
    <xf numFmtId="0" fontId="11" fillId="0" borderId="33" xfId="0" applyNumberFormat="1" applyFont="1" applyBorder="1" applyAlignment="1"/>
    <xf numFmtId="0" fontId="3" fillId="0" borderId="32" xfId="0" applyNumberFormat="1" applyFont="1" applyBorder="1" applyAlignment="1"/>
    <xf numFmtId="0" fontId="3" fillId="0" borderId="35" xfId="0" applyNumberFormat="1" applyFont="1" applyBorder="1" applyAlignment="1"/>
    <xf numFmtId="0" fontId="3" fillId="0" borderId="0" xfId="0" applyNumberFormat="1" applyFont="1" applyBorder="1" applyAlignment="1"/>
    <xf numFmtId="0" fontId="3" fillId="0" borderId="39" xfId="0" applyNumberFormat="1" applyFont="1" applyBorder="1" applyAlignment="1"/>
    <xf numFmtId="0" fontId="3" fillId="0" borderId="7" xfId="0" applyNumberFormat="1" applyFont="1" applyBorder="1" applyAlignment="1"/>
    <xf numFmtId="0" fontId="7" fillId="0" borderId="33" xfId="0" applyNumberFormat="1" applyFont="1" applyBorder="1" applyAlignment="1">
      <alignment horizontal="center" vertical="center" wrapText="1"/>
    </xf>
    <xf numFmtId="0" fontId="3" fillId="0" borderId="32" xfId="0" applyNumberFormat="1" applyFont="1" applyBorder="1" applyAlignment="1">
      <alignment horizontal="center" vertical="center" wrapText="1"/>
    </xf>
    <xf numFmtId="0" fontId="3" fillId="0" borderId="34" xfId="0" applyNumberFormat="1" applyFont="1" applyBorder="1" applyAlignment="1">
      <alignment horizontal="center" vertical="center" wrapText="1"/>
    </xf>
    <xf numFmtId="0" fontId="3" fillId="0" borderId="36" xfId="0" applyNumberFormat="1" applyFont="1" applyBorder="1" applyAlignment="1">
      <alignment horizontal="center" vertical="center" wrapText="1"/>
    </xf>
    <xf numFmtId="0" fontId="3" fillId="0" borderId="37" xfId="0" applyNumberFormat="1" applyFont="1" applyBorder="1" applyAlignment="1">
      <alignment horizontal="center" vertical="center" wrapText="1"/>
    </xf>
    <xf numFmtId="0" fontId="3" fillId="0" borderId="38" xfId="0" applyNumberFormat="1" applyFont="1" applyBorder="1" applyAlignment="1">
      <alignment horizontal="center" vertical="center" wrapText="1"/>
    </xf>
    <xf numFmtId="0" fontId="3" fillId="0" borderId="32" xfId="0" applyNumberFormat="1" applyFont="1" applyBorder="1" applyAlignment="1">
      <alignment vertical="center"/>
    </xf>
    <xf numFmtId="0" fontId="3" fillId="0" borderId="34" xfId="0" applyNumberFormat="1" applyFont="1" applyBorder="1" applyAlignment="1">
      <alignment vertical="center"/>
    </xf>
    <xf numFmtId="0" fontId="3" fillId="0" borderId="36" xfId="0" applyNumberFormat="1" applyFont="1" applyBorder="1" applyAlignment="1">
      <alignment vertical="center"/>
    </xf>
    <xf numFmtId="0" fontId="3" fillId="0" borderId="37" xfId="0" applyNumberFormat="1" applyFont="1" applyBorder="1" applyAlignment="1">
      <alignment vertical="center"/>
    </xf>
    <xf numFmtId="0" fontId="3" fillId="0" borderId="38" xfId="0" applyNumberFormat="1" applyFont="1" applyBorder="1" applyAlignment="1">
      <alignment vertical="center"/>
    </xf>
    <xf numFmtId="0" fontId="3" fillId="0" borderId="32" xfId="0" applyNumberFormat="1" applyFont="1" applyBorder="1" applyAlignment="1">
      <alignment vertical="center" wrapText="1"/>
    </xf>
    <xf numFmtId="0" fontId="3" fillId="0" borderId="36" xfId="0" applyNumberFormat="1" applyFont="1" applyBorder="1" applyAlignment="1">
      <alignment vertical="center" wrapText="1"/>
    </xf>
    <xf numFmtId="0" fontId="3" fillId="0" borderId="37" xfId="0" applyNumberFormat="1" applyFont="1" applyBorder="1" applyAlignment="1">
      <alignment vertical="center" wrapText="1"/>
    </xf>
    <xf numFmtId="0" fontId="7" fillId="0" borderId="27" xfId="0" applyNumberFormat="1" applyFont="1" applyBorder="1" applyAlignment="1"/>
    <xf numFmtId="0" fontId="7" fillId="0" borderId="24" xfId="0" applyNumberFormat="1" applyFont="1" applyBorder="1" applyAlignment="1"/>
    <xf numFmtId="0" fontId="11" fillId="0" borderId="4" xfId="0" applyNumberFormat="1" applyFont="1" applyBorder="1" applyAlignment="1">
      <alignment wrapText="1"/>
    </xf>
    <xf numFmtId="0" fontId="11" fillId="0" borderId="5" xfId="0" applyNumberFormat="1" applyFont="1" applyBorder="1" applyAlignment="1">
      <alignment wrapText="1"/>
    </xf>
    <xf numFmtId="0" fontId="7" fillId="0" borderId="37" xfId="0" applyNumberFormat="1" applyFont="1" applyBorder="1" applyAlignment="1">
      <alignment horizontal="left"/>
    </xf>
    <xf numFmtId="0" fontId="7" fillId="0" borderId="38" xfId="0" applyNumberFormat="1" applyFont="1" applyBorder="1" applyAlignment="1">
      <alignment horizontal="left"/>
    </xf>
    <xf numFmtId="0" fontId="7" fillId="0" borderId="27" xfId="0" applyNumberFormat="1" applyFont="1" applyBorder="1" applyAlignment="1">
      <alignment horizontal="left"/>
    </xf>
    <xf numFmtId="0" fontId="7" fillId="0" borderId="22" xfId="0" applyNumberFormat="1" applyFont="1" applyBorder="1" applyAlignment="1">
      <alignment horizontal="left"/>
    </xf>
    <xf numFmtId="0" fontId="7" fillId="0" borderId="42" xfId="0" applyNumberFormat="1" applyFont="1" applyBorder="1" applyAlignment="1">
      <alignment horizontal="center"/>
    </xf>
    <xf numFmtId="0" fontId="7" fillId="0" borderId="43" xfId="0" applyNumberFormat="1" applyFont="1" applyBorder="1" applyAlignment="1">
      <alignment horizontal="center"/>
    </xf>
    <xf numFmtId="0" fontId="7" fillId="0" borderId="4" xfId="0" applyNumberFormat="1" applyFont="1" applyBorder="1" applyAlignment="1">
      <alignment horizontal="left"/>
    </xf>
    <xf numFmtId="0" fontId="7" fillId="0" borderId="5" xfId="0" applyNumberFormat="1" applyFont="1" applyBorder="1" applyAlignment="1">
      <alignment horizontal="left"/>
    </xf>
    <xf numFmtId="164" fontId="7" fillId="0" borderId="0" xfId="0" applyNumberFormat="1" applyFont="1" applyAlignment="1">
      <alignment horizontal="left" vertical="top" wrapText="1"/>
    </xf>
    <xf numFmtId="0" fontId="15" fillId="15" borderId="0" xfId="0" applyFont="1" applyFill="1" applyAlignment="1">
      <alignment vertical="top" wrapText="1"/>
    </xf>
    <xf numFmtId="164" fontId="7" fillId="0" borderId="0" xfId="0" applyNumberFormat="1" applyFont="1" applyAlignment="1">
      <alignment horizontal="left" wrapText="1"/>
    </xf>
    <xf numFmtId="3" fontId="7" fillId="0" borderId="0" xfId="0" applyNumberFormat="1" applyFont="1" applyAlignment="1">
      <alignment horizontal="left" vertical="top" wrapText="1"/>
    </xf>
    <xf numFmtId="0" fontId="10" fillId="0" borderId="0" xfId="5" applyNumberFormat="1" applyFont="1" applyAlignment="1">
      <alignment horizontal="center"/>
    </xf>
    <xf numFmtId="0" fontId="3" fillId="0" borderId="0" xfId="5" applyNumberFormat="1" applyAlignment="1">
      <alignment horizontal="center"/>
    </xf>
    <xf numFmtId="0" fontId="4" fillId="0" borderId="0" xfId="5" applyNumberFormat="1" applyFont="1" applyAlignment="1"/>
    <xf numFmtId="0" fontId="5" fillId="0" borderId="0" xfId="5" applyNumberFormat="1" applyFont="1" applyAlignment="1"/>
    <xf numFmtId="3" fontId="7" fillId="0" borderId="0" xfId="5" applyNumberFormat="1" applyFont="1" applyAlignment="1">
      <alignment horizontal="center"/>
    </xf>
    <xf numFmtId="3" fontId="8" fillId="0" borderId="0" xfId="5" applyNumberFormat="1" applyFont="1" applyAlignment="1">
      <alignment horizontal="center"/>
    </xf>
    <xf numFmtId="0" fontId="9" fillId="0" borderId="0" xfId="5" applyNumberFormat="1" applyFont="1" applyAlignment="1">
      <alignment horizontal="center"/>
    </xf>
    <xf numFmtId="0" fontId="3" fillId="0" borderId="0" xfId="5" applyNumberFormat="1" applyBorder="1" applyAlignment="1">
      <alignment horizontal="center"/>
    </xf>
    <xf numFmtId="0" fontId="7" fillId="0" borderId="26" xfId="5" applyNumberFormat="1" applyFont="1" applyBorder="1" applyAlignment="1">
      <alignment horizontal="left" indent="4"/>
    </xf>
    <xf numFmtId="0" fontId="3" fillId="0" borderId="27" xfId="5" applyNumberFormat="1" applyBorder="1" applyAlignment="1">
      <alignment horizontal="left" indent="4"/>
    </xf>
    <xf numFmtId="3" fontId="10" fillId="0" borderId="0" xfId="5" applyNumberFormat="1" applyFont="1" applyAlignment="1">
      <alignment horizontal="center"/>
    </xf>
    <xf numFmtId="3" fontId="8" fillId="0" borderId="2" xfId="5" applyNumberFormat="1" applyFont="1" applyBorder="1" applyAlignment="1">
      <alignment horizontal="center"/>
    </xf>
    <xf numFmtId="3" fontId="8" fillId="0" borderId="7" xfId="5" applyNumberFormat="1" applyFont="1" applyBorder="1" applyAlignment="1">
      <alignment horizontal="center"/>
    </xf>
    <xf numFmtId="3" fontId="8" fillId="0" borderId="8" xfId="5" applyNumberFormat="1" applyFont="1" applyBorder="1" applyAlignment="1">
      <alignment horizontal="center"/>
    </xf>
    <xf numFmtId="164" fontId="11" fillId="0" borderId="3" xfId="5" applyNumberFormat="1" applyFont="1" applyBorder="1" applyAlignment="1">
      <alignment horizontal="center"/>
    </xf>
    <xf numFmtId="164" fontId="11" fillId="0" borderId="4" xfId="5" applyNumberFormat="1" applyFont="1" applyBorder="1" applyAlignment="1">
      <alignment horizontal="center"/>
    </xf>
    <xf numFmtId="164" fontId="11" fillId="0" borderId="5" xfId="5" applyNumberFormat="1" applyFont="1" applyBorder="1" applyAlignment="1">
      <alignment horizontal="center"/>
    </xf>
    <xf numFmtId="164" fontId="11" fillId="0" borderId="6" xfId="5" applyNumberFormat="1" applyFont="1" applyBorder="1" applyAlignment="1">
      <alignment horizontal="center" wrapText="1"/>
    </xf>
    <xf numFmtId="0" fontId="3" fillId="0" borderId="9" xfId="5" applyBorder="1" applyAlignment="1">
      <alignment horizontal="center" wrapText="1"/>
    </xf>
    <xf numFmtId="164" fontId="11" fillId="0" borderId="6" xfId="5" applyNumberFormat="1" applyFont="1" applyBorder="1" applyAlignment="1">
      <alignment horizontal="center"/>
    </xf>
    <xf numFmtId="0" fontId="3" fillId="0" borderId="9" xfId="5" applyBorder="1" applyAlignment="1"/>
    <xf numFmtId="164" fontId="11" fillId="0" borderId="6" xfId="5" applyNumberFormat="1" applyFont="1" applyBorder="1" applyAlignment="1">
      <alignment horizontal="right"/>
    </xf>
    <xf numFmtId="0" fontId="11" fillId="0" borderId="10" xfId="5" applyNumberFormat="1" applyFont="1" applyBorder="1" applyAlignment="1"/>
    <xf numFmtId="0" fontId="3" fillId="0" borderId="11" xfId="5" applyNumberFormat="1" applyBorder="1" applyAlignment="1"/>
    <xf numFmtId="0" fontId="7" fillId="0" borderId="23" xfId="6" applyNumberFormat="1" applyFont="1" applyBorder="1" applyAlignment="1"/>
    <xf numFmtId="0" fontId="2" fillId="0" borderId="24" xfId="6" applyNumberFormat="1" applyBorder="1" applyAlignment="1"/>
    <xf numFmtId="0" fontId="7" fillId="0" borderId="23" xfId="5" applyNumberFormat="1" applyFont="1" applyBorder="1" applyAlignment="1">
      <alignment horizontal="left" indent="2"/>
    </xf>
    <xf numFmtId="0" fontId="3" fillId="0" borderId="24" xfId="5" applyNumberFormat="1" applyBorder="1" applyAlignment="1">
      <alignment horizontal="left" indent="2"/>
    </xf>
    <xf numFmtId="0" fontId="7" fillId="0" borderId="23" xfId="5" applyNumberFormat="1" applyFont="1" applyFill="1" applyBorder="1" applyAlignment="1">
      <alignment horizontal="left" indent="4"/>
    </xf>
    <xf numFmtId="0" fontId="3" fillId="0" borderId="24" xfId="5" applyNumberFormat="1" applyBorder="1" applyAlignment="1">
      <alignment horizontal="left" indent="4"/>
    </xf>
    <xf numFmtId="0" fontId="7" fillId="0" borderId="23" xfId="5" applyNumberFormat="1" applyFont="1" applyBorder="1" applyAlignment="1">
      <alignment horizontal="left" indent="4"/>
    </xf>
    <xf numFmtId="0" fontId="11" fillId="0" borderId="23" xfId="5" applyNumberFormat="1" applyFont="1" applyBorder="1" applyAlignment="1">
      <alignment horizontal="left"/>
    </xf>
    <xf numFmtId="0" fontId="11" fillId="0" borderId="24" xfId="5" applyNumberFormat="1" applyFont="1" applyBorder="1" applyAlignment="1">
      <alignment horizontal="left"/>
    </xf>
    <xf numFmtId="0" fontId="11" fillId="0" borderId="25" xfId="5" applyNumberFormat="1" applyFont="1" applyBorder="1" applyAlignment="1">
      <alignment horizontal="left"/>
    </xf>
    <xf numFmtId="0" fontId="7" fillId="0" borderId="23" xfId="5" applyNumberFormat="1" applyFont="1" applyBorder="1" applyAlignment="1"/>
    <xf numFmtId="0" fontId="3" fillId="0" borderId="24" xfId="5" applyNumberFormat="1" applyBorder="1" applyAlignment="1"/>
    <xf numFmtId="0" fontId="11" fillId="0" borderId="3" xfId="5" applyNumberFormat="1" applyFont="1" applyBorder="1" applyAlignment="1"/>
    <xf numFmtId="0" fontId="3" fillId="0" borderId="4" xfId="5" applyNumberFormat="1" applyBorder="1" applyAlignment="1"/>
    <xf numFmtId="0" fontId="7" fillId="0" borderId="3" xfId="5" applyNumberFormat="1" applyFont="1" applyBorder="1" applyAlignment="1"/>
    <xf numFmtId="0" fontId="12" fillId="0" borderId="32" xfId="6" applyFont="1" applyBorder="1" applyAlignment="1">
      <alignment wrapText="1"/>
    </xf>
    <xf numFmtId="0" fontId="2" fillId="0" borderId="32" xfId="6" applyBorder="1" applyAlignment="1">
      <alignment wrapText="1"/>
    </xf>
    <xf numFmtId="0" fontId="2" fillId="0" borderId="0" xfId="6" applyAlignment="1">
      <alignment wrapText="1"/>
    </xf>
    <xf numFmtId="0" fontId="7" fillId="0" borderId="42" xfId="5" applyNumberFormat="1" applyFont="1" applyBorder="1" applyAlignment="1">
      <alignment horizontal="center"/>
    </xf>
    <xf numFmtId="0" fontId="7" fillId="0" borderId="43" xfId="5" applyNumberFormat="1" applyFont="1" applyBorder="1" applyAlignment="1">
      <alignment horizontal="center"/>
    </xf>
    <xf numFmtId="0" fontId="3" fillId="0" borderId="0" xfId="5"/>
    <xf numFmtId="0" fontId="11" fillId="0" borderId="33" xfId="5" applyNumberFormat="1" applyFont="1" applyBorder="1" applyAlignment="1"/>
    <xf numFmtId="0" fontId="3" fillId="0" borderId="32" xfId="5" applyNumberFormat="1" applyFont="1" applyBorder="1" applyAlignment="1"/>
    <xf numFmtId="0" fontId="3" fillId="0" borderId="35" xfId="5" applyNumberFormat="1" applyFont="1" applyBorder="1" applyAlignment="1"/>
    <xf numFmtId="0" fontId="3" fillId="0" borderId="0" xfId="5" applyNumberFormat="1" applyFont="1" applyBorder="1" applyAlignment="1"/>
    <xf numFmtId="0" fontId="3" fillId="0" borderId="39" xfId="5" applyNumberFormat="1" applyFont="1" applyBorder="1" applyAlignment="1"/>
    <xf numFmtId="0" fontId="3" fillId="0" borderId="7" xfId="5" applyNumberFormat="1" applyFont="1" applyBorder="1" applyAlignment="1"/>
    <xf numFmtId="0" fontId="7" fillId="0" borderId="33" xfId="5" applyNumberFormat="1" applyFont="1" applyBorder="1" applyAlignment="1">
      <alignment horizontal="center" vertical="center" wrapText="1"/>
    </xf>
    <xf numFmtId="0" fontId="3" fillId="0" borderId="32" xfId="5" applyNumberFormat="1" applyFont="1" applyBorder="1" applyAlignment="1">
      <alignment horizontal="center" vertical="center" wrapText="1"/>
    </xf>
    <xf numFmtId="0" fontId="3" fillId="0" borderId="34" xfId="5" applyNumberFormat="1" applyFont="1" applyBorder="1" applyAlignment="1">
      <alignment horizontal="center" vertical="center" wrapText="1"/>
    </xf>
    <xf numFmtId="0" fontId="3" fillId="0" borderId="36" xfId="5" applyNumberFormat="1" applyFont="1" applyBorder="1" applyAlignment="1">
      <alignment horizontal="center" vertical="center" wrapText="1"/>
    </xf>
    <xf numFmtId="0" fontId="3" fillId="0" borderId="37" xfId="5" applyNumberFormat="1" applyFont="1" applyBorder="1" applyAlignment="1">
      <alignment horizontal="center" vertical="center" wrapText="1"/>
    </xf>
    <xf numFmtId="0" fontId="3" fillId="0" borderId="38" xfId="5" applyNumberFormat="1" applyFont="1" applyBorder="1" applyAlignment="1">
      <alignment horizontal="center" vertical="center" wrapText="1"/>
    </xf>
    <xf numFmtId="0" fontId="3" fillId="0" borderId="32" xfId="5" applyNumberFormat="1" applyFont="1" applyBorder="1" applyAlignment="1">
      <alignment vertical="center"/>
    </xf>
    <xf numFmtId="0" fontId="3" fillId="0" borderId="34" xfId="5" applyNumberFormat="1" applyFont="1" applyBorder="1" applyAlignment="1">
      <alignment vertical="center"/>
    </xf>
    <xf numFmtId="0" fontId="3" fillId="0" borderId="36" xfId="5" applyNumberFormat="1" applyFont="1" applyBorder="1" applyAlignment="1">
      <alignment vertical="center"/>
    </xf>
    <xf numFmtId="0" fontId="3" fillId="0" borderId="37" xfId="5" applyNumberFormat="1" applyFont="1" applyBorder="1" applyAlignment="1">
      <alignment vertical="center"/>
    </xf>
    <xf numFmtId="0" fontId="3" fillId="0" borderId="38" xfId="5" applyNumberFormat="1" applyFont="1" applyBorder="1" applyAlignment="1">
      <alignment vertical="center"/>
    </xf>
    <xf numFmtId="0" fontId="3" fillId="0" borderId="32" xfId="5" applyNumberFormat="1" applyFont="1" applyBorder="1" applyAlignment="1">
      <alignment vertical="center" wrapText="1"/>
    </xf>
    <xf numFmtId="0" fontId="3" fillId="0" borderId="36" xfId="5" applyNumberFormat="1" applyFont="1" applyBorder="1" applyAlignment="1">
      <alignment vertical="center" wrapText="1"/>
    </xf>
    <xf numFmtId="0" fontId="3" fillId="0" borderId="37" xfId="5" applyNumberFormat="1" applyFont="1" applyBorder="1" applyAlignment="1">
      <alignment vertical="center" wrapText="1"/>
    </xf>
    <xf numFmtId="0" fontId="7" fillId="0" borderId="27" xfId="5" applyNumberFormat="1" applyFont="1" applyBorder="1" applyAlignment="1"/>
    <xf numFmtId="0" fontId="7" fillId="0" borderId="32" xfId="5" applyNumberFormat="1" applyFont="1" applyBorder="1" applyAlignment="1">
      <alignment horizontal="center"/>
    </xf>
    <xf numFmtId="0" fontId="7" fillId="0" borderId="34" xfId="5" applyNumberFormat="1" applyFont="1" applyBorder="1" applyAlignment="1">
      <alignment horizontal="center"/>
    </xf>
    <xf numFmtId="0" fontId="7" fillId="0" borderId="37" xfId="5" applyNumberFormat="1" applyFont="1" applyBorder="1" applyAlignment="1">
      <alignment horizontal="left"/>
    </xf>
    <xf numFmtId="0" fontId="7" fillId="0" borderId="38" xfId="5" applyNumberFormat="1" applyFont="1" applyBorder="1" applyAlignment="1">
      <alignment horizontal="left"/>
    </xf>
    <xf numFmtId="0" fontId="7" fillId="0" borderId="27" xfId="5" applyNumberFormat="1" applyFont="1" applyBorder="1" applyAlignment="1">
      <alignment horizontal="left"/>
    </xf>
    <xf numFmtId="0" fontId="7" fillId="0" borderId="22" xfId="5" applyNumberFormat="1" applyFont="1" applyBorder="1" applyAlignment="1">
      <alignment horizontal="left"/>
    </xf>
    <xf numFmtId="0" fontId="7" fillId="0" borderId="4" xfId="5" applyNumberFormat="1" applyFont="1" applyBorder="1" applyAlignment="1">
      <alignment horizontal="left"/>
    </xf>
    <xf numFmtId="0" fontId="7" fillId="0" borderId="5" xfId="5" applyNumberFormat="1" applyFont="1" applyBorder="1" applyAlignment="1">
      <alignment horizontal="left"/>
    </xf>
    <xf numFmtId="3" fontId="7" fillId="0" borderId="0" xfId="5" applyNumberFormat="1" applyFont="1" applyAlignment="1">
      <alignment horizontal="left" vertical="top" wrapText="1"/>
    </xf>
    <xf numFmtId="164" fontId="7" fillId="0" borderId="0" xfId="5" applyNumberFormat="1" applyFont="1" applyAlignment="1">
      <alignment horizontal="left" wrapText="1"/>
    </xf>
    <xf numFmtId="164" fontId="7" fillId="0" borderId="0" xfId="5" applyNumberFormat="1" applyFont="1" applyAlignment="1">
      <alignment horizontal="left" vertical="top" wrapText="1"/>
    </xf>
    <xf numFmtId="0" fontId="15" fillId="15" borderId="0" xfId="5" applyFont="1" applyFill="1" applyAlignment="1">
      <alignment vertical="top" wrapText="1"/>
    </xf>
    <xf numFmtId="0" fontId="7" fillId="0" borderId="44" xfId="0" applyNumberFormat="1" applyFont="1" applyBorder="1" applyAlignment="1">
      <alignment horizontal="left"/>
    </xf>
    <xf numFmtId="0" fontId="7" fillId="0" borderId="45" xfId="0" applyNumberFormat="1" applyFont="1" applyBorder="1" applyAlignment="1">
      <alignment horizontal="left"/>
    </xf>
    <xf numFmtId="0" fontId="7" fillId="0" borderId="32" xfId="0" applyNumberFormat="1" applyFont="1" applyBorder="1" applyAlignment="1">
      <alignment horizontal="center"/>
    </xf>
    <xf numFmtId="0" fontId="7" fillId="0" borderId="34" xfId="0" applyNumberFormat="1" applyFont="1" applyBorder="1" applyAlignment="1">
      <alignment horizontal="center"/>
    </xf>
    <xf numFmtId="3" fontId="10" fillId="17" borderId="0" xfId="50" applyNumberFormat="1" applyFont="1" applyFill="1" applyAlignment="1">
      <alignment horizontal="center"/>
    </xf>
    <xf numFmtId="0" fontId="20" fillId="17" borderId="0" xfId="0" applyFont="1" applyFill="1" applyBorder="1" applyAlignment="1">
      <alignment horizontal="center"/>
    </xf>
    <xf numFmtId="3" fontId="4" fillId="17" borderId="0" xfId="0" applyNumberFormat="1" applyFont="1" applyFill="1" applyAlignment="1"/>
    <xf numFmtId="0" fontId="5" fillId="17" borderId="0" xfId="0" applyFont="1" applyFill="1" applyAlignment="1"/>
    <xf numFmtId="3" fontId="4" fillId="17" borderId="0" xfId="0" applyNumberFormat="1" applyFont="1" applyFill="1" applyAlignment="1">
      <alignment horizontal="center"/>
    </xf>
    <xf numFmtId="0" fontId="18" fillId="17" borderId="0" xfId="50" applyFill="1" applyAlignment="1">
      <alignment horizontal="center"/>
    </xf>
    <xf numFmtId="0" fontId="9" fillId="17" borderId="0" xfId="50" applyFont="1" applyFill="1" applyAlignment="1">
      <alignment horizontal="center"/>
    </xf>
    <xf numFmtId="0" fontId="20" fillId="17" borderId="0" xfId="0" applyFont="1" applyFill="1" applyAlignment="1">
      <alignment horizontal="center"/>
    </xf>
    <xf numFmtId="0" fontId="18" fillId="0" borderId="0" xfId="50" applyFont="1" applyAlignment="1">
      <alignment horizontal="left" vertical="top" wrapText="1"/>
    </xf>
    <xf numFmtId="0" fontId="18" fillId="0" borderId="0" xfId="50" applyAlignment="1">
      <alignment horizontal="left" vertical="top" wrapText="1"/>
    </xf>
    <xf numFmtId="0" fontId="3" fillId="15" borderId="0" xfId="50" applyFont="1" applyFill="1" applyAlignment="1">
      <alignment horizontal="left" wrapText="1"/>
    </xf>
    <xf numFmtId="0" fontId="0" fillId="15" borderId="0" xfId="0" applyFill="1" applyAlignment="1"/>
    <xf numFmtId="0" fontId="3" fillId="15" borderId="0" xfId="0" applyFont="1" applyFill="1" applyBorder="1" applyAlignment="1">
      <alignment vertical="top" wrapText="1"/>
    </xf>
    <xf numFmtId="0" fontId="0" fillId="15" borderId="0" xfId="0" applyFill="1" applyBorder="1" applyAlignment="1"/>
    <xf numFmtId="0" fontId="3" fillId="15" borderId="0" xfId="50" applyFont="1" applyFill="1" applyAlignment="1">
      <alignment horizontal="left"/>
    </xf>
    <xf numFmtId="0" fontId="10" fillId="17" borderId="0" xfId="50" applyFont="1" applyFill="1" applyAlignment="1">
      <alignment horizontal="center"/>
    </xf>
    <xf numFmtId="0" fontId="18" fillId="17" borderId="0" xfId="50" applyFont="1" applyFill="1" applyAlignment="1">
      <alignment horizontal="center"/>
    </xf>
    <xf numFmtId="0" fontId="21" fillId="17" borderId="6" xfId="50" applyFont="1" applyFill="1" applyBorder="1" applyAlignment="1"/>
    <xf numFmtId="0" fontId="0" fillId="17" borderId="31" xfId="0" applyFill="1" applyBorder="1" applyAlignment="1"/>
    <xf numFmtId="0" fontId="21" fillId="17" borderId="6" xfId="50" applyFont="1" applyFill="1" applyBorder="1" applyAlignment="1">
      <alignment horizontal="center" wrapText="1"/>
    </xf>
    <xf numFmtId="0" fontId="0" fillId="17" borderId="31" xfId="0" applyFill="1" applyBorder="1" applyAlignment="1">
      <alignment horizontal="center" wrapText="1"/>
    </xf>
    <xf numFmtId="0" fontId="21" fillId="17" borderId="3" xfId="50" applyFont="1" applyFill="1" applyBorder="1" applyAlignment="1">
      <alignment horizontal="center"/>
    </xf>
    <xf numFmtId="0" fontId="0" fillId="17" borderId="4" xfId="0" applyFill="1" applyBorder="1" applyAlignment="1">
      <alignment horizontal="center"/>
    </xf>
    <xf numFmtId="0" fontId="0" fillId="17" borderId="5" xfId="0" applyFill="1" applyBorder="1" applyAlignment="1">
      <alignment horizontal="center"/>
    </xf>
    <xf numFmtId="0" fontId="4" fillId="17" borderId="0" xfId="51" applyFont="1" applyFill="1" applyAlignment="1"/>
    <xf numFmtId="0" fontId="25" fillId="17" borderId="0" xfId="0" applyFont="1" applyFill="1" applyBorder="1" applyAlignment="1"/>
    <xf numFmtId="0" fontId="11" fillId="17" borderId="0" xfId="51" applyFont="1" applyFill="1" applyAlignment="1">
      <alignment horizontal="center"/>
    </xf>
    <xf numFmtId="0" fontId="0" fillId="17" borderId="0" xfId="0" applyFill="1" applyBorder="1" applyAlignment="1">
      <alignment horizontal="center"/>
    </xf>
    <xf numFmtId="3" fontId="11" fillId="17" borderId="0" xfId="51" applyNumberFormat="1" applyFont="1" applyFill="1" applyAlignment="1">
      <alignment horizontal="center"/>
    </xf>
    <xf numFmtId="0" fontId="8" fillId="17" borderId="0" xfId="51" applyFont="1" applyFill="1" applyAlignment="1">
      <alignment horizontal="center"/>
    </xf>
    <xf numFmtId="0" fontId="26" fillId="17" borderId="47" xfId="51" applyFont="1" applyFill="1" applyBorder="1" applyAlignment="1">
      <alignment horizontal="center" vertical="center" wrapText="1"/>
    </xf>
    <xf numFmtId="0" fontId="0" fillId="17" borderId="48" xfId="0" applyFill="1" applyBorder="1" applyAlignment="1">
      <alignment horizontal="center" vertical="center" wrapText="1"/>
    </xf>
    <xf numFmtId="0" fontId="0" fillId="17" borderId="36" xfId="0" applyFill="1" applyBorder="1" applyAlignment="1">
      <alignment vertical="center" wrapText="1"/>
    </xf>
    <xf numFmtId="0" fontId="0" fillId="17" borderId="38" xfId="0" applyFill="1" applyBorder="1" applyAlignment="1">
      <alignment vertical="center" wrapText="1"/>
    </xf>
    <xf numFmtId="0" fontId="0" fillId="17" borderId="36" xfId="0" applyFill="1" applyBorder="1" applyAlignment="1">
      <alignment horizontal="center" vertical="center" wrapText="1"/>
    </xf>
    <xf numFmtId="0" fontId="0" fillId="17" borderId="38" xfId="0" applyFill="1" applyBorder="1" applyAlignment="1">
      <alignment horizontal="center" vertical="center" wrapText="1"/>
    </xf>
    <xf numFmtId="1" fontId="21" fillId="17" borderId="47" xfId="51" applyNumberFormat="1" applyFont="1" applyFill="1" applyBorder="1" applyAlignment="1">
      <alignment horizontal="center" vertical="center" wrapText="1"/>
    </xf>
    <xf numFmtId="1" fontId="21" fillId="17" borderId="49" xfId="51" applyNumberFormat="1" applyFont="1" applyFill="1" applyBorder="1" applyAlignment="1">
      <alignment horizontal="center" vertical="center" wrapText="1"/>
    </xf>
    <xf numFmtId="0" fontId="0" fillId="17" borderId="50" xfId="0" applyFill="1" applyBorder="1" applyAlignment="1">
      <alignment horizontal="center" vertical="center" wrapText="1"/>
    </xf>
    <xf numFmtId="0" fontId="0" fillId="17" borderId="49" xfId="0" applyFill="1" applyBorder="1" applyAlignment="1">
      <alignment horizontal="center" vertical="center" wrapText="1"/>
    </xf>
    <xf numFmtId="0" fontId="0" fillId="17" borderId="51" xfId="0" applyFill="1" applyBorder="1" applyAlignment="1">
      <alignment horizontal="center" vertical="center" wrapText="1"/>
    </xf>
    <xf numFmtId="1" fontId="21" fillId="17" borderId="48" xfId="51" applyNumberFormat="1" applyFont="1" applyFill="1" applyBorder="1" applyAlignment="1">
      <alignment horizontal="center" vertical="center" wrapText="1"/>
    </xf>
    <xf numFmtId="1" fontId="21" fillId="17" borderId="36" xfId="51" applyNumberFormat="1" applyFont="1" applyFill="1" applyBorder="1" applyAlignment="1">
      <alignment horizontal="center" vertical="center" wrapText="1"/>
    </xf>
    <xf numFmtId="1" fontId="21" fillId="17" borderId="38" xfId="51" applyNumberFormat="1" applyFont="1" applyFill="1" applyBorder="1" applyAlignment="1">
      <alignment horizontal="center" vertical="center" wrapText="1"/>
    </xf>
    <xf numFmtId="0" fontId="21" fillId="17" borderId="173" xfId="51" applyFont="1" applyFill="1" applyBorder="1" applyAlignment="1">
      <alignment horizontal="center"/>
    </xf>
    <xf numFmtId="0" fontId="21" fillId="17" borderId="174" xfId="51" applyFont="1" applyFill="1" applyBorder="1" applyAlignment="1">
      <alignment horizontal="center"/>
    </xf>
    <xf numFmtId="0" fontId="18" fillId="17" borderId="0" xfId="0" applyFont="1" applyFill="1" applyBorder="1" applyAlignment="1">
      <alignment vertical="top" wrapText="1"/>
    </xf>
    <xf numFmtId="0" fontId="0" fillId="17" borderId="0" xfId="0" applyFill="1" applyBorder="1" applyAlignment="1">
      <alignment vertical="top" wrapText="1"/>
    </xf>
    <xf numFmtId="0" fontId="31" fillId="17" borderId="0" xfId="0" applyFont="1" applyFill="1" applyBorder="1" applyAlignment="1">
      <alignment vertical="top" wrapText="1"/>
    </xf>
    <xf numFmtId="0" fontId="0" fillId="17" borderId="0" xfId="0" applyFill="1" applyBorder="1" applyAlignment="1">
      <alignment wrapText="1"/>
    </xf>
    <xf numFmtId="0" fontId="21" fillId="17" borderId="0" xfId="51" applyFont="1" applyFill="1" applyBorder="1" applyAlignment="1"/>
    <xf numFmtId="0" fontId="8" fillId="17" borderId="37" xfId="51" applyFont="1" applyFill="1" applyBorder="1" applyAlignment="1"/>
    <xf numFmtId="0" fontId="28" fillId="17" borderId="0" xfId="51" applyFont="1" applyFill="1" applyBorder="1" applyAlignment="1">
      <alignment horizontal="left"/>
    </xf>
    <xf numFmtId="0" fontId="18" fillId="17" borderId="0" xfId="0" applyFont="1" applyFill="1" applyBorder="1" applyAlignment="1"/>
    <xf numFmtId="0" fontId="0" fillId="17" borderId="0" xfId="0" applyFill="1" applyBorder="1" applyAlignment="1"/>
    <xf numFmtId="0" fontId="18" fillId="17" borderId="0" xfId="0" applyFont="1" applyFill="1" applyAlignment="1">
      <alignment horizontal="left" wrapText="1"/>
    </xf>
    <xf numFmtId="0" fontId="40" fillId="17" borderId="0" xfId="0" applyFont="1" applyFill="1" applyBorder="1" applyAlignment="1">
      <alignment vertical="top" wrapText="1"/>
    </xf>
    <xf numFmtId="0" fontId="33" fillId="17" borderId="0" xfId="0" applyNumberFormat="1" applyFont="1" applyFill="1" applyBorder="1" applyAlignment="1">
      <alignment vertical="top" wrapText="1"/>
    </xf>
    <xf numFmtId="0" fontId="32" fillId="17" borderId="0" xfId="0" applyFont="1" applyFill="1" applyBorder="1" applyAlignment="1">
      <alignment horizontal="left" vertical="top" wrapText="1"/>
    </xf>
    <xf numFmtId="0" fontId="0" fillId="17" borderId="0" xfId="0" applyFill="1" applyBorder="1" applyAlignment="1">
      <alignment horizontal="left" vertical="top" wrapText="1"/>
    </xf>
    <xf numFmtId="0" fontId="33" fillId="17" borderId="0" xfId="0" applyFont="1" applyFill="1" applyBorder="1" applyAlignment="1">
      <alignment vertical="top" wrapText="1"/>
    </xf>
    <xf numFmtId="0" fontId="33" fillId="17" borderId="0" xfId="0" applyFont="1" applyFill="1" applyBorder="1" applyAlignment="1">
      <alignment horizontal="left" vertical="top" wrapText="1"/>
    </xf>
    <xf numFmtId="0" fontId="33" fillId="17" borderId="0" xfId="0" applyFont="1" applyFill="1" applyBorder="1" applyAlignment="1">
      <alignment horizontal="center" vertical="top"/>
    </xf>
    <xf numFmtId="0" fontId="0" fillId="17" borderId="0" xfId="0" applyFill="1" applyBorder="1" applyAlignment="1">
      <alignment horizontal="center" vertical="top"/>
    </xf>
    <xf numFmtId="0" fontId="32" fillId="17" borderId="0" xfId="0" applyFont="1" applyFill="1" applyAlignment="1">
      <alignment horizontal="left" vertical="top" wrapText="1"/>
    </xf>
    <xf numFmtId="0" fontId="37" fillId="17" borderId="0" xfId="0" applyFont="1" applyFill="1" applyBorder="1" applyAlignment="1">
      <alignment vertical="top" wrapText="1"/>
    </xf>
    <xf numFmtId="0" fontId="39" fillId="17" borderId="0" xfId="0" applyFont="1" applyFill="1" applyBorder="1" applyAlignment="1">
      <alignment vertical="top" wrapText="1"/>
    </xf>
    <xf numFmtId="0" fontId="4" fillId="17" borderId="0" xfId="51" applyFont="1" applyFill="1" applyAlignment="1">
      <alignment horizontal="left"/>
    </xf>
    <xf numFmtId="0" fontId="0" fillId="17" borderId="0" xfId="0" applyFill="1" applyBorder="1" applyAlignment="1">
      <alignment horizontal="left"/>
    </xf>
    <xf numFmtId="0" fontId="7" fillId="17" borderId="0" xfId="51" applyFont="1" applyFill="1" applyAlignment="1">
      <alignment horizontal="center"/>
    </xf>
    <xf numFmtId="0" fontId="7" fillId="17" borderId="0" xfId="51" applyFont="1" applyFill="1" applyBorder="1" applyAlignment="1">
      <alignment horizontal="center"/>
    </xf>
    <xf numFmtId="0" fontId="32" fillId="17" borderId="0" xfId="51" applyFont="1" applyFill="1" applyBorder="1" applyAlignment="1">
      <alignment horizontal="center"/>
    </xf>
    <xf numFmtId="0" fontId="32" fillId="17" borderId="0" xfId="0" applyFont="1" applyFill="1" applyBorder="1" applyAlignment="1">
      <alignment vertical="top" wrapText="1"/>
    </xf>
    <xf numFmtId="0" fontId="33" fillId="17" borderId="0" xfId="0" applyFont="1" applyFill="1" applyBorder="1" applyAlignment="1">
      <alignment horizontal="center"/>
    </xf>
    <xf numFmtId="0" fontId="35" fillId="17" borderId="0" xfId="0" applyFont="1" applyFill="1" applyBorder="1" applyAlignment="1">
      <alignment vertical="top" wrapText="1"/>
    </xf>
    <xf numFmtId="0" fontId="32" fillId="17" borderId="0" xfId="0" applyFont="1" applyFill="1" applyAlignment="1">
      <alignment vertical="top" wrapText="1"/>
    </xf>
    <xf numFmtId="0" fontId="32" fillId="17" borderId="0" xfId="0" applyFont="1" applyFill="1" applyBorder="1" applyAlignment="1">
      <alignment horizontal="center" vertical="top" wrapText="1"/>
    </xf>
    <xf numFmtId="0" fontId="32" fillId="17" borderId="37" xfId="0" applyFont="1" applyFill="1" applyBorder="1" applyAlignment="1">
      <alignment horizontal="center" vertical="top" wrapText="1"/>
    </xf>
    <xf numFmtId="0" fontId="11" fillId="0" borderId="179" xfId="53" applyNumberFormat="1" applyFont="1" applyBorder="1" applyAlignment="1">
      <alignment horizontal="center" vertical="center" wrapText="1"/>
    </xf>
    <xf numFmtId="0" fontId="7" fillId="0" borderId="178" xfId="53" applyNumberFormat="1" applyFont="1" applyBorder="1" applyAlignment="1">
      <alignment horizontal="center" vertical="center" wrapText="1"/>
    </xf>
    <xf numFmtId="0" fontId="7" fillId="0" borderId="177" xfId="53" applyNumberFormat="1" applyFont="1" applyBorder="1" applyAlignment="1">
      <alignment horizontal="center" vertical="center" wrapText="1"/>
    </xf>
    <xf numFmtId="0" fontId="7" fillId="0" borderId="35" xfId="53" applyNumberFormat="1" applyFont="1" applyBorder="1" applyAlignment="1">
      <alignment horizontal="center" vertical="center" wrapText="1"/>
    </xf>
    <xf numFmtId="0" fontId="7" fillId="0" borderId="0" xfId="53" applyNumberFormat="1" applyFont="1" applyBorder="1" applyAlignment="1">
      <alignment horizontal="center" vertical="center" wrapText="1"/>
    </xf>
    <xf numFmtId="0" fontId="7" fillId="0" borderId="2" xfId="53" applyNumberFormat="1" applyFont="1" applyBorder="1" applyAlignment="1">
      <alignment horizontal="center" vertical="center" wrapText="1"/>
    </xf>
    <xf numFmtId="0" fontId="18" fillId="0" borderId="0" xfId="53" applyNumberFormat="1" applyFont="1" applyFill="1" applyAlignment="1">
      <alignment horizontal="left" vertical="top" wrapText="1"/>
    </xf>
    <xf numFmtId="0" fontId="43" fillId="0" borderId="0" xfId="53" applyBorder="1" applyAlignment="1">
      <alignment horizontal="center"/>
    </xf>
    <xf numFmtId="0" fontId="11" fillId="0" borderId="179" xfId="53" applyNumberFormat="1" applyFont="1" applyBorder="1" applyAlignment="1">
      <alignment horizontal="center" vertical="center"/>
    </xf>
    <xf numFmtId="0" fontId="7" fillId="0" borderId="178" xfId="53" applyNumberFormat="1" applyFont="1" applyBorder="1" applyAlignment="1">
      <alignment horizontal="center" vertical="center"/>
    </xf>
    <xf numFmtId="0" fontId="7" fillId="0" borderId="177" xfId="53" applyNumberFormat="1" applyFont="1" applyBorder="1" applyAlignment="1">
      <alignment horizontal="center" vertical="center"/>
    </xf>
    <xf numFmtId="0" fontId="7" fillId="0" borderId="35" xfId="53" applyNumberFormat="1" applyFont="1" applyBorder="1" applyAlignment="1">
      <alignment horizontal="center" vertical="center"/>
    </xf>
    <xf numFmtId="0" fontId="7" fillId="0" borderId="0" xfId="53" applyNumberFormat="1" applyFont="1" applyBorder="1" applyAlignment="1">
      <alignment horizontal="center" vertical="center"/>
    </xf>
    <xf numFmtId="0" fontId="7" fillId="0" borderId="2" xfId="53" applyNumberFormat="1" applyFont="1" applyBorder="1" applyAlignment="1">
      <alignment horizontal="center" vertical="center"/>
    </xf>
    <xf numFmtId="0" fontId="43" fillId="0" borderId="0" xfId="53" applyAlignment="1">
      <alignment horizontal="center"/>
    </xf>
    <xf numFmtId="164" fontId="47" fillId="0" borderId="0" xfId="53" applyNumberFormat="1" applyFont="1" applyBorder="1" applyAlignment="1">
      <alignment horizontal="center"/>
    </xf>
    <xf numFmtId="3" fontId="4" fillId="0" borderId="0" xfId="53" applyNumberFormat="1" applyFont="1" applyAlignment="1"/>
    <xf numFmtId="0" fontId="5" fillId="0" borderId="0" xfId="53" applyFont="1" applyAlignment="1"/>
    <xf numFmtId="164" fontId="7" fillId="0" borderId="0" xfId="53" applyNumberFormat="1" applyFont="1" applyAlignment="1">
      <alignment horizontal="center"/>
    </xf>
    <xf numFmtId="164" fontId="7" fillId="0" borderId="37" xfId="53" applyNumberFormat="1" applyFont="1" applyBorder="1" applyAlignment="1">
      <alignment horizontal="center"/>
    </xf>
    <xf numFmtId="164" fontId="45" fillId="0" borderId="0" xfId="53" applyNumberFormat="1" applyFont="1" applyAlignment="1">
      <alignment horizontal="center"/>
    </xf>
    <xf numFmtId="0" fontId="7" fillId="0" borderId="0" xfId="53" applyFont="1" applyAlignment="1">
      <alignment horizontal="center"/>
    </xf>
    <xf numFmtId="164" fontId="46" fillId="0" borderId="0" xfId="53" applyNumberFormat="1" applyFont="1" applyAlignment="1">
      <alignment horizontal="center"/>
    </xf>
    <xf numFmtId="0" fontId="7" fillId="0" borderId="0" xfId="53" applyFont="1" applyBorder="1" applyAlignment="1">
      <alignment horizontal="center"/>
    </xf>
    <xf numFmtId="164" fontId="8" fillId="0" borderId="0" xfId="53" applyNumberFormat="1" applyFont="1" applyAlignment="1">
      <alignment horizontal="center"/>
    </xf>
    <xf numFmtId="0" fontId="11" fillId="0" borderId="179" xfId="53" applyNumberFormat="1" applyFont="1" applyBorder="1" applyAlignment="1">
      <alignment horizontal="center"/>
    </xf>
    <xf numFmtId="0" fontId="11" fillId="0" borderId="35" xfId="53" applyNumberFormat="1" applyFont="1" applyBorder="1" applyAlignment="1">
      <alignment horizontal="center"/>
    </xf>
    <xf numFmtId="0" fontId="11" fillId="0" borderId="39" xfId="53" applyNumberFormat="1" applyFont="1" applyBorder="1" applyAlignment="1">
      <alignment horizontal="center"/>
    </xf>
    <xf numFmtId="0" fontId="11" fillId="0" borderId="180" xfId="53" applyNumberFormat="1" applyFont="1" applyBorder="1" applyAlignment="1">
      <alignment horizontal="center" vertical="center" wrapText="1"/>
    </xf>
    <xf numFmtId="0" fontId="11" fillId="0" borderId="29" xfId="53" applyNumberFormat="1" applyFont="1" applyBorder="1" applyAlignment="1">
      <alignment horizontal="center" vertical="center" wrapText="1"/>
    </xf>
    <xf numFmtId="0" fontId="11" fillId="0" borderId="177" xfId="53" applyNumberFormat="1" applyFont="1" applyBorder="1" applyAlignment="1">
      <alignment horizontal="center" vertical="center" wrapText="1"/>
    </xf>
    <xf numFmtId="0" fontId="11" fillId="0" borderId="2" xfId="53" applyNumberFormat="1" applyFont="1" applyBorder="1" applyAlignment="1">
      <alignment horizontal="center" vertical="center" wrapText="1"/>
    </xf>
    <xf numFmtId="164" fontId="50" fillId="15" borderId="0" xfId="0" applyNumberFormat="1" applyFont="1" applyFill="1" applyAlignment="1">
      <alignment wrapText="1"/>
    </xf>
    <xf numFmtId="0" fontId="50" fillId="15" borderId="0" xfId="0" applyFont="1" applyFill="1" applyBorder="1" applyAlignment="1">
      <alignment wrapText="1"/>
    </xf>
    <xf numFmtId="0" fontId="50" fillId="0" borderId="0" xfId="0" applyFont="1" applyBorder="1" applyAlignment="1">
      <alignment wrapText="1"/>
    </xf>
    <xf numFmtId="164" fontId="52" fillId="0" borderId="0" xfId="0" applyNumberFormat="1" applyFont="1" applyAlignment="1">
      <alignment wrapText="1"/>
    </xf>
    <xf numFmtId="164" fontId="48" fillId="17" borderId="0" xfId="0" applyNumberFormat="1" applyFont="1" applyFill="1" applyAlignment="1">
      <alignment horizontal="left" wrapText="1"/>
    </xf>
    <xf numFmtId="164" fontId="48" fillId="17" borderId="0" xfId="0" applyNumberFormat="1" applyFont="1" applyFill="1" applyAlignment="1">
      <alignment horizontal="left" vertical="top" wrapText="1"/>
    </xf>
    <xf numFmtId="164" fontId="49" fillId="15" borderId="0" xfId="0" applyNumberFormat="1" applyFont="1" applyFill="1" applyAlignment="1">
      <alignment horizontal="center" wrapText="1"/>
    </xf>
    <xf numFmtId="0" fontId="3" fillId="0" borderId="0" xfId="0" applyFont="1" applyAlignment="1">
      <alignment wrapText="1"/>
    </xf>
    <xf numFmtId="164" fontId="7" fillId="17" borderId="0" xfId="0" applyNumberFormat="1" applyFont="1" applyFill="1" applyAlignment="1">
      <alignment horizontal="center"/>
    </xf>
    <xf numFmtId="164" fontId="7" fillId="17" borderId="37" xfId="0" applyNumberFormat="1" applyFont="1" applyFill="1" applyBorder="1" applyAlignment="1">
      <alignment horizontal="center"/>
    </xf>
    <xf numFmtId="0" fontId="11" fillId="17" borderId="33" xfId="0" applyNumberFormat="1" applyFont="1" applyFill="1" applyBorder="1" applyAlignment="1">
      <alignment horizontal="center"/>
    </xf>
    <xf numFmtId="0" fontId="11" fillId="17" borderId="35" xfId="0" applyNumberFormat="1" applyFont="1" applyFill="1" applyBorder="1" applyAlignment="1">
      <alignment horizontal="center"/>
    </xf>
    <xf numFmtId="0" fontId="11" fillId="17" borderId="39" xfId="0" applyNumberFormat="1" applyFont="1" applyFill="1" applyBorder="1" applyAlignment="1">
      <alignment horizontal="center"/>
    </xf>
    <xf numFmtId="0" fontId="11" fillId="17" borderId="33" xfId="0" applyNumberFormat="1" applyFont="1" applyFill="1" applyBorder="1" applyAlignment="1">
      <alignment horizontal="center" vertical="center" wrapText="1"/>
    </xf>
    <xf numFmtId="0" fontId="7" fillId="17" borderId="32" xfId="0" applyNumberFormat="1" applyFont="1" applyFill="1" applyBorder="1" applyAlignment="1">
      <alignment horizontal="center" vertical="center" wrapText="1"/>
    </xf>
    <xf numFmtId="0" fontId="7" fillId="17" borderId="34" xfId="0" applyNumberFormat="1" applyFont="1" applyFill="1" applyBorder="1" applyAlignment="1">
      <alignment horizontal="center" vertical="center" wrapText="1"/>
    </xf>
    <xf numFmtId="0" fontId="7" fillId="17" borderId="35" xfId="0" applyNumberFormat="1" applyFont="1" applyFill="1" applyBorder="1" applyAlignment="1">
      <alignment horizontal="center" vertical="center" wrapText="1"/>
    </xf>
    <xf numFmtId="0" fontId="7" fillId="17" borderId="0" xfId="0" applyNumberFormat="1" applyFont="1" applyFill="1" applyBorder="1" applyAlignment="1">
      <alignment horizontal="center" vertical="center" wrapText="1"/>
    </xf>
    <xf numFmtId="0" fontId="7" fillId="17" borderId="2" xfId="0" applyNumberFormat="1" applyFont="1" applyFill="1" applyBorder="1" applyAlignment="1">
      <alignment horizontal="center" vertical="center" wrapText="1"/>
    </xf>
    <xf numFmtId="0" fontId="11" fillId="17" borderId="6" xfId="0" applyNumberFormat="1" applyFont="1" applyFill="1" applyBorder="1" applyAlignment="1">
      <alignment horizontal="center" vertical="center" wrapText="1"/>
    </xf>
    <xf numFmtId="0" fontId="11" fillId="17" borderId="29" xfId="0" applyNumberFormat="1" applyFont="1" applyFill="1" applyBorder="1" applyAlignment="1">
      <alignment horizontal="center" vertical="center" wrapText="1"/>
    </xf>
    <xf numFmtId="0" fontId="11" fillId="17" borderId="34" xfId="0" applyNumberFormat="1" applyFont="1" applyFill="1" applyBorder="1" applyAlignment="1">
      <alignment horizontal="center" vertical="center" wrapText="1"/>
    </xf>
    <xf numFmtId="0" fontId="11" fillId="17" borderId="2" xfId="0" applyNumberFormat="1" applyFont="1" applyFill="1" applyBorder="1" applyAlignment="1">
      <alignment horizontal="center" vertical="center" wrapText="1"/>
    </xf>
    <xf numFmtId="164" fontId="8" fillId="17" borderId="0" xfId="0" applyNumberFormat="1" applyFont="1" applyFill="1" applyAlignment="1">
      <alignment horizontal="center"/>
    </xf>
    <xf numFmtId="0" fontId="7" fillId="17" borderId="0" xfId="0" applyFont="1" applyFill="1" applyBorder="1" applyAlignment="1">
      <alignment horizontal="center"/>
    </xf>
    <xf numFmtId="164" fontId="45" fillId="17" borderId="0" xfId="0" applyNumberFormat="1" applyFont="1" applyFill="1" applyAlignment="1">
      <alignment horizontal="center"/>
    </xf>
    <xf numFmtId="0" fontId="7" fillId="17" borderId="0" xfId="0" applyFont="1" applyFill="1" applyAlignment="1">
      <alignment horizontal="center"/>
    </xf>
    <xf numFmtId="164" fontId="46" fillId="17" borderId="0" xfId="0" applyNumberFormat="1" applyFont="1" applyFill="1" applyAlignment="1">
      <alignment horizontal="center"/>
    </xf>
    <xf numFmtId="0" fontId="3" fillId="15" borderId="0" xfId="0" applyFont="1" applyFill="1" applyBorder="1" applyAlignment="1">
      <alignment wrapText="1"/>
    </xf>
    <xf numFmtId="0" fontId="3" fillId="0" borderId="0" xfId="0" applyFont="1" applyBorder="1" applyAlignment="1">
      <alignment wrapText="1"/>
    </xf>
    <xf numFmtId="164" fontId="15" fillId="0" borderId="0" xfId="0" applyNumberFormat="1" applyFont="1" applyAlignment="1">
      <alignment wrapText="1"/>
    </xf>
    <xf numFmtId="0" fontId="18" fillId="17" borderId="0" xfId="0" applyNumberFormat="1" applyFont="1" applyFill="1" applyAlignment="1">
      <alignment horizontal="left" vertical="top" wrapText="1"/>
    </xf>
    <xf numFmtId="164" fontId="42" fillId="15" borderId="0" xfId="0" applyNumberFormat="1" applyFont="1" applyFill="1" applyAlignment="1">
      <alignment horizontal="center" wrapText="1"/>
    </xf>
    <xf numFmtId="164" fontId="15" fillId="15" borderId="0" xfId="0" applyNumberFormat="1" applyFont="1" applyFill="1" applyAlignment="1">
      <alignment horizontal="center" wrapText="1"/>
    </xf>
    <xf numFmtId="164" fontId="3" fillId="15" borderId="0" xfId="0" applyNumberFormat="1" applyFont="1" applyFill="1" applyAlignment="1">
      <alignment wrapText="1"/>
    </xf>
    <xf numFmtId="0" fontId="0" fillId="0" borderId="0" xfId="0" applyAlignment="1">
      <alignment horizontal="center"/>
    </xf>
    <xf numFmtId="0" fontId="18" fillId="0" borderId="0" xfId="0" applyNumberFormat="1" applyFont="1" applyFill="1" applyAlignment="1">
      <alignment horizontal="left" vertical="top" wrapText="1"/>
    </xf>
    <xf numFmtId="164" fontId="47" fillId="0" borderId="0" xfId="0" applyNumberFormat="1" applyFont="1" applyBorder="1" applyAlignment="1">
      <alignment horizontal="center"/>
    </xf>
    <xf numFmtId="0" fontId="0" fillId="0" borderId="0" xfId="0" applyBorder="1" applyAlignment="1">
      <alignment horizontal="center"/>
    </xf>
    <xf numFmtId="164" fontId="7" fillId="0" borderId="0" xfId="0" applyNumberFormat="1" applyFont="1" applyAlignment="1">
      <alignment horizontal="center"/>
    </xf>
    <xf numFmtId="164" fontId="7" fillId="0" borderId="37" xfId="0" applyNumberFormat="1" applyFont="1" applyBorder="1" applyAlignment="1">
      <alignment horizontal="center"/>
    </xf>
    <xf numFmtId="0" fontId="11" fillId="0" borderId="165" xfId="0" applyNumberFormat="1" applyFont="1" applyBorder="1" applyAlignment="1">
      <alignment horizontal="center"/>
    </xf>
    <xf numFmtId="0" fontId="11" fillId="0" borderId="35" xfId="0" applyNumberFormat="1" applyFont="1" applyBorder="1" applyAlignment="1">
      <alignment horizontal="center"/>
    </xf>
    <xf numFmtId="0" fontId="11" fillId="0" borderId="39" xfId="0" applyNumberFormat="1" applyFont="1" applyBorder="1" applyAlignment="1">
      <alignment horizontal="center"/>
    </xf>
    <xf numFmtId="0" fontId="11" fillId="0" borderId="165" xfId="0" applyNumberFormat="1" applyFont="1" applyBorder="1" applyAlignment="1">
      <alignment horizontal="center" vertical="center" wrapText="1"/>
    </xf>
    <xf numFmtId="0" fontId="7" fillId="0" borderId="126" xfId="0" applyNumberFormat="1" applyFont="1" applyBorder="1" applyAlignment="1">
      <alignment horizontal="center" vertical="center" wrapText="1"/>
    </xf>
    <xf numFmtId="0" fontId="7" fillId="0" borderId="172" xfId="0" applyNumberFormat="1" applyFont="1" applyBorder="1" applyAlignment="1">
      <alignment horizontal="center" vertical="center" wrapText="1"/>
    </xf>
    <xf numFmtId="0" fontId="7" fillId="0" borderId="35" xfId="0" applyNumberFormat="1" applyFont="1" applyBorder="1" applyAlignment="1">
      <alignment horizontal="center" vertical="center" wrapText="1"/>
    </xf>
    <xf numFmtId="0" fontId="7" fillId="0" borderId="0" xfId="0" applyNumberFormat="1" applyFont="1" applyBorder="1" applyAlignment="1">
      <alignment horizontal="center" vertical="center" wrapText="1"/>
    </xf>
    <xf numFmtId="0" fontId="7" fillId="0" borderId="2" xfId="0" applyNumberFormat="1" applyFont="1" applyBorder="1" applyAlignment="1">
      <alignment horizontal="center" vertical="center" wrapText="1"/>
    </xf>
    <xf numFmtId="0" fontId="11" fillId="0" borderId="165" xfId="0" applyNumberFormat="1" applyFont="1" applyBorder="1" applyAlignment="1">
      <alignment horizontal="center" vertical="center"/>
    </xf>
    <xf numFmtId="0" fontId="7" fillId="0" borderId="126" xfId="0" applyNumberFormat="1" applyFont="1" applyBorder="1" applyAlignment="1">
      <alignment horizontal="center" vertical="center"/>
    </xf>
    <xf numFmtId="0" fontId="7" fillId="0" borderId="172" xfId="0" applyNumberFormat="1" applyFont="1" applyBorder="1" applyAlignment="1">
      <alignment horizontal="center" vertical="center"/>
    </xf>
    <xf numFmtId="0" fontId="7" fillId="0" borderId="35" xfId="0" applyNumberFormat="1" applyFont="1" applyBorder="1" applyAlignment="1">
      <alignment horizontal="center" vertical="center"/>
    </xf>
    <xf numFmtId="0" fontId="7" fillId="0" borderId="0" xfId="0" applyNumberFormat="1" applyFont="1" applyBorder="1" applyAlignment="1">
      <alignment horizontal="center" vertical="center"/>
    </xf>
    <xf numFmtId="0" fontId="7" fillId="0" borderId="2" xfId="0" applyNumberFormat="1" applyFont="1" applyBorder="1" applyAlignment="1">
      <alignment horizontal="center" vertical="center"/>
    </xf>
    <xf numFmtId="0" fontId="11" fillId="0" borderId="171" xfId="0" applyNumberFormat="1" applyFont="1" applyBorder="1" applyAlignment="1">
      <alignment horizontal="center" vertical="center" wrapText="1"/>
    </xf>
    <xf numFmtId="0" fontId="11" fillId="0" borderId="29" xfId="0" applyNumberFormat="1" applyFont="1" applyBorder="1" applyAlignment="1">
      <alignment horizontal="center" vertical="center" wrapText="1"/>
    </xf>
    <xf numFmtId="0" fontId="11" fillId="0" borderId="172" xfId="0" applyNumberFormat="1" applyFont="1" applyBorder="1" applyAlignment="1">
      <alignment horizontal="center" vertical="center" wrapText="1"/>
    </xf>
    <xf numFmtId="0" fontId="11" fillId="0" borderId="2" xfId="0" applyNumberFormat="1" applyFont="1" applyBorder="1" applyAlignment="1">
      <alignment horizontal="center" vertical="center" wrapText="1"/>
    </xf>
    <xf numFmtId="164" fontId="8" fillId="0" borderId="0" xfId="0" applyNumberFormat="1" applyFont="1" applyAlignment="1">
      <alignment horizontal="center"/>
    </xf>
    <xf numFmtId="0" fontId="7" fillId="0" borderId="0" xfId="0" applyFont="1" applyBorder="1" applyAlignment="1">
      <alignment horizontal="center"/>
    </xf>
    <xf numFmtId="3" fontId="4" fillId="0" borderId="0" xfId="0" applyNumberFormat="1" applyFont="1" applyAlignment="1"/>
    <xf numFmtId="0" fontId="5" fillId="0" borderId="0" xfId="0" applyFont="1" applyAlignment="1"/>
    <xf numFmtId="164" fontId="45" fillId="0" borderId="0" xfId="0" applyNumberFormat="1" applyFont="1" applyAlignment="1">
      <alignment horizontal="center"/>
    </xf>
    <xf numFmtId="0" fontId="7" fillId="0" borderId="0" xfId="0" applyFont="1" applyAlignment="1">
      <alignment horizontal="center"/>
    </xf>
    <xf numFmtId="164" fontId="46" fillId="0" borderId="0" xfId="0" applyNumberFormat="1" applyFont="1" applyAlignment="1">
      <alignment horizontal="center"/>
    </xf>
    <xf numFmtId="164" fontId="48" fillId="0" borderId="0" xfId="0" applyNumberFormat="1" applyFont="1" applyFill="1" applyAlignment="1">
      <alignment horizontal="left" vertical="top" wrapText="1"/>
    </xf>
    <xf numFmtId="164" fontId="48" fillId="0" borderId="0" xfId="0" applyNumberFormat="1" applyFont="1" applyFill="1" applyAlignment="1">
      <alignment horizontal="left" vertical="center" wrapText="1"/>
    </xf>
    <xf numFmtId="0" fontId="11" fillId="0" borderId="33" xfId="0" applyNumberFormat="1" applyFont="1" applyBorder="1" applyAlignment="1">
      <alignment horizontal="center"/>
    </xf>
    <xf numFmtId="0" fontId="11" fillId="0" borderId="33" xfId="0" applyNumberFormat="1" applyFont="1" applyBorder="1" applyAlignment="1">
      <alignment horizontal="center" vertical="center" wrapText="1"/>
    </xf>
    <xf numFmtId="0" fontId="7" fillId="0" borderId="32" xfId="0" applyNumberFormat="1" applyFont="1" applyBorder="1" applyAlignment="1">
      <alignment horizontal="center" vertical="center" wrapText="1"/>
    </xf>
    <xf numFmtId="0" fontId="7" fillId="0" borderId="34" xfId="0" applyNumberFormat="1" applyFont="1" applyBorder="1" applyAlignment="1">
      <alignment horizontal="center" vertical="center" wrapText="1"/>
    </xf>
    <xf numFmtId="0" fontId="11" fillId="0" borderId="6" xfId="0" applyNumberFormat="1" applyFont="1" applyBorder="1" applyAlignment="1">
      <alignment horizontal="center" vertical="center" wrapText="1"/>
    </xf>
    <xf numFmtId="0" fontId="11" fillId="0" borderId="34" xfId="0" applyNumberFormat="1" applyFont="1" applyBorder="1" applyAlignment="1">
      <alignment horizontal="center" vertical="center" wrapText="1"/>
    </xf>
    <xf numFmtId="0" fontId="56" fillId="0" borderId="0" xfId="40" applyNumberFormat="1" applyFont="1" applyBorder="1" applyAlignment="1">
      <alignment horizontal="left" vertical="top" wrapText="1"/>
    </xf>
    <xf numFmtId="164" fontId="50" fillId="15" borderId="0" xfId="40" applyNumberFormat="1" applyFont="1" applyFill="1" applyAlignment="1">
      <alignment vertical="top" wrapText="1"/>
    </xf>
    <xf numFmtId="164" fontId="50" fillId="15" borderId="0" xfId="40" applyNumberFormat="1" applyFont="1" applyFill="1" applyBorder="1" applyAlignment="1">
      <alignment vertical="top" wrapText="1"/>
    </xf>
    <xf numFmtId="0" fontId="50" fillId="15" borderId="0" xfId="40" applyFont="1" applyFill="1" applyBorder="1" applyAlignment="1">
      <alignment vertical="top" wrapText="1"/>
    </xf>
    <xf numFmtId="0" fontId="50" fillId="15" borderId="0" xfId="40" applyFont="1" applyFill="1" applyBorder="1" applyAlignment="1">
      <alignment wrapText="1"/>
    </xf>
    <xf numFmtId="0" fontId="4" fillId="0" borderId="0" xfId="40" applyNumberFormat="1" applyFont="1" applyAlignment="1"/>
    <xf numFmtId="0" fontId="7" fillId="0" borderId="0" xfId="40" applyNumberFormat="1" applyFont="1" applyAlignment="1"/>
    <xf numFmtId="0" fontId="45" fillId="0" borderId="0" xfId="40" applyNumberFormat="1" applyFont="1" applyAlignment="1">
      <alignment horizontal="center"/>
    </xf>
    <xf numFmtId="0" fontId="7" fillId="0" borderId="0" xfId="40" applyNumberFormat="1" applyFont="1" applyAlignment="1">
      <alignment horizontal="center"/>
    </xf>
    <xf numFmtId="0" fontId="46" fillId="0" borderId="0" xfId="40" applyNumberFormat="1" applyFont="1" applyAlignment="1">
      <alignment horizontal="center"/>
    </xf>
    <xf numFmtId="0" fontId="7" fillId="0" borderId="0" xfId="40" applyNumberFormat="1" applyFont="1" applyBorder="1" applyAlignment="1">
      <alignment horizontal="center"/>
    </xf>
    <xf numFmtId="0" fontId="8" fillId="0" borderId="0" xfId="40" applyNumberFormat="1" applyFont="1" applyAlignment="1">
      <alignment horizontal="center"/>
    </xf>
    <xf numFmtId="0" fontId="11" fillId="0" borderId="33" xfId="40" applyNumberFormat="1" applyFont="1" applyBorder="1" applyAlignment="1"/>
    <xf numFmtId="0" fontId="7" fillId="0" borderId="39" xfId="40" applyNumberFormat="1" applyFont="1" applyBorder="1" applyAlignment="1"/>
    <xf numFmtId="0" fontId="11" fillId="0" borderId="3" xfId="40" applyNumberFormat="1" applyFont="1" applyBorder="1" applyAlignment="1">
      <alignment horizontal="center"/>
    </xf>
    <xf numFmtId="0" fontId="7" fillId="0" borderId="4" xfId="40" applyNumberFormat="1" applyFont="1" applyBorder="1" applyAlignment="1">
      <alignment horizontal="center"/>
    </xf>
    <xf numFmtId="0" fontId="7" fillId="0" borderId="5" xfId="40" applyNumberFormat="1" applyFont="1" applyBorder="1" applyAlignment="1">
      <alignment horizontal="center"/>
    </xf>
    <xf numFmtId="0" fontId="3" fillId="15" borderId="0" xfId="55" applyFont="1" applyFill="1" applyBorder="1" applyAlignment="1">
      <alignment vertical="top" wrapText="1"/>
    </xf>
    <xf numFmtId="164" fontId="67" fillId="0" borderId="69" xfId="55" applyNumberFormat="1" applyFont="1" applyFill="1" applyBorder="1" applyAlignment="1">
      <alignment horizontal="center" wrapText="1"/>
    </xf>
    <xf numFmtId="0" fontId="3" fillId="0" borderId="31" xfId="55" applyFill="1" applyBorder="1" applyAlignment="1">
      <alignment horizontal="center" wrapText="1"/>
    </xf>
    <xf numFmtId="164" fontId="67" fillId="0" borderId="70" xfId="55" applyNumberFormat="1" applyFont="1" applyFill="1" applyBorder="1" applyAlignment="1">
      <alignment horizontal="center" wrapText="1"/>
    </xf>
    <xf numFmtId="0" fontId="3" fillId="0" borderId="75" xfId="55" applyFill="1" applyBorder="1" applyAlignment="1">
      <alignment horizontal="center" wrapText="1"/>
    </xf>
    <xf numFmtId="164" fontId="67" fillId="0" borderId="71" xfId="55" applyNumberFormat="1" applyFont="1" applyFill="1" applyBorder="1" applyAlignment="1">
      <alignment horizontal="center" wrapText="1"/>
    </xf>
    <xf numFmtId="0" fontId="3" fillId="0" borderId="76" xfId="55" applyFill="1" applyBorder="1" applyAlignment="1">
      <alignment horizontal="center" wrapText="1"/>
    </xf>
    <xf numFmtId="164" fontId="44" fillId="17" borderId="32" xfId="55" applyNumberFormat="1" applyFont="1" applyFill="1" applyBorder="1" applyAlignment="1">
      <alignment horizontal="center"/>
    </xf>
    <xf numFmtId="164" fontId="67" fillId="17" borderId="66" xfId="55" applyNumberFormat="1" applyFont="1" applyFill="1" applyBorder="1" applyAlignment="1">
      <alignment horizontal="center" wrapText="1"/>
    </xf>
    <xf numFmtId="0" fontId="3" fillId="17" borderId="73" xfId="55" applyFill="1" applyBorder="1" applyAlignment="1">
      <alignment horizontal="center" wrapText="1"/>
    </xf>
    <xf numFmtId="164" fontId="67" fillId="0" borderId="67" xfId="55" applyNumberFormat="1" applyFont="1" applyFill="1" applyBorder="1" applyAlignment="1">
      <alignment horizontal="center" wrapText="1"/>
    </xf>
    <xf numFmtId="0" fontId="3" fillId="0" borderId="74" xfId="55" applyFill="1" applyBorder="1" applyAlignment="1">
      <alignment horizontal="center" wrapText="1"/>
    </xf>
    <xf numFmtId="164" fontId="67" fillId="17" borderId="67" xfId="55" applyNumberFormat="1" applyFont="1" applyFill="1" applyBorder="1" applyAlignment="1">
      <alignment horizontal="center" wrapText="1"/>
    </xf>
    <xf numFmtId="0" fontId="3" fillId="17" borderId="74" xfId="55" applyFill="1" applyBorder="1" applyAlignment="1">
      <alignment horizontal="center" wrapText="1"/>
    </xf>
    <xf numFmtId="3" fontId="4" fillId="17" borderId="0" xfId="55" applyNumberFormat="1" applyFont="1" applyFill="1" applyAlignment="1"/>
    <xf numFmtId="0" fontId="3" fillId="17" borderId="0" xfId="55" applyFill="1" applyBorder="1" applyAlignment="1"/>
    <xf numFmtId="164" fontId="64" fillId="17" borderId="0" xfId="55" applyNumberFormat="1" applyFont="1" applyFill="1" applyAlignment="1">
      <alignment horizontal="center" vertical="center"/>
    </xf>
    <xf numFmtId="0" fontId="3" fillId="17" borderId="0" xfId="55" applyFill="1" applyBorder="1" applyAlignment="1">
      <alignment horizontal="center" vertical="center"/>
    </xf>
    <xf numFmtId="164" fontId="65" fillId="17" borderId="0" xfId="55" applyNumberFormat="1" applyFont="1" applyFill="1" applyAlignment="1">
      <alignment horizontal="center" vertical="center"/>
    </xf>
    <xf numFmtId="164" fontId="65" fillId="17" borderId="0" xfId="55" applyNumberFormat="1" applyFont="1" applyFill="1" applyBorder="1" applyAlignment="1">
      <alignment horizontal="center" vertical="center"/>
    </xf>
    <xf numFmtId="0" fontId="67" fillId="19" borderId="61" xfId="56" applyNumberFormat="1" applyFont="1" applyFill="1" applyBorder="1" applyAlignment="1">
      <alignment horizontal="center" vertical="center" wrapText="1"/>
    </xf>
    <xf numFmtId="0" fontId="7" fillId="0" borderId="62" xfId="56" applyNumberFormat="1" applyFont="1" applyBorder="1" applyAlignment="1">
      <alignment horizontal="center" vertical="center" wrapText="1"/>
    </xf>
    <xf numFmtId="0" fontId="67" fillId="0" borderId="61" xfId="56" applyNumberFormat="1" applyFont="1" applyFill="1" applyBorder="1" applyAlignment="1">
      <alignment horizontal="center" vertical="center" wrapText="1"/>
    </xf>
    <xf numFmtId="0" fontId="7" fillId="0" borderId="62" xfId="56" applyNumberFormat="1" applyFont="1" applyFill="1" applyBorder="1" applyAlignment="1">
      <alignment horizontal="center" vertical="center" wrapText="1"/>
    </xf>
    <xf numFmtId="1" fontId="67" fillId="0" borderId="63" xfId="55" applyNumberFormat="1" applyFont="1" applyFill="1" applyBorder="1" applyAlignment="1">
      <alignment horizontal="center" vertical="center"/>
    </xf>
    <xf numFmtId="1" fontId="67" fillId="0" borderId="64" xfId="55" applyNumberFormat="1" applyFont="1" applyFill="1" applyBorder="1" applyAlignment="1">
      <alignment horizontal="center" vertical="center"/>
    </xf>
    <xf numFmtId="1" fontId="67" fillId="0" borderId="65" xfId="55" applyNumberFormat="1" applyFont="1" applyFill="1" applyBorder="1" applyAlignment="1">
      <alignment horizontal="center" vertical="center"/>
    </xf>
    <xf numFmtId="164" fontId="67" fillId="17" borderId="69" xfId="55" applyNumberFormat="1" applyFont="1" applyFill="1" applyBorder="1" applyAlignment="1">
      <alignment horizontal="center" wrapText="1"/>
    </xf>
    <xf numFmtId="0" fontId="3" fillId="17" borderId="31" xfId="55" applyFill="1" applyBorder="1" applyAlignment="1">
      <alignment horizontal="center" wrapText="1"/>
    </xf>
    <xf numFmtId="164" fontId="67" fillId="17" borderId="70" xfId="55" applyNumberFormat="1" applyFont="1" applyFill="1" applyBorder="1" applyAlignment="1">
      <alignment horizontal="center" wrapText="1"/>
    </xf>
    <xf numFmtId="0" fontId="3" fillId="17" borderId="75" xfId="55" applyFill="1" applyBorder="1" applyAlignment="1">
      <alignment horizontal="center" wrapText="1"/>
    </xf>
    <xf numFmtId="164" fontId="67" fillId="17" borderId="71" xfId="55" applyNumberFormat="1" applyFont="1" applyFill="1" applyBorder="1" applyAlignment="1">
      <alignment horizontal="center" wrapText="1"/>
    </xf>
    <xf numFmtId="0" fontId="3" fillId="17" borderId="76" xfId="55" applyFill="1" applyBorder="1" applyAlignment="1">
      <alignment horizontal="center" wrapText="1"/>
    </xf>
    <xf numFmtId="164" fontId="44" fillId="17" borderId="126" xfId="55" applyNumberFormat="1" applyFont="1" applyFill="1" applyBorder="1" applyAlignment="1">
      <alignment horizontal="center"/>
    </xf>
    <xf numFmtId="164" fontId="64" fillId="17" borderId="0" xfId="55" applyNumberFormat="1" applyFont="1" applyFill="1" applyAlignment="1">
      <alignment horizontal="center"/>
    </xf>
    <xf numFmtId="0" fontId="3" fillId="17" borderId="0" xfId="55" applyFill="1" applyBorder="1" applyAlignment="1">
      <alignment horizontal="center"/>
    </xf>
    <xf numFmtId="164" fontId="65" fillId="17" borderId="0" xfId="55" applyNumberFormat="1" applyFont="1" applyFill="1" applyAlignment="1">
      <alignment horizontal="center"/>
    </xf>
    <xf numFmtId="164" fontId="65" fillId="17" borderId="0" xfId="55" applyNumberFormat="1" applyFont="1" applyFill="1" applyBorder="1" applyAlignment="1">
      <alignment horizontal="center"/>
    </xf>
    <xf numFmtId="0" fontId="67" fillId="17" borderId="61" xfId="56" applyNumberFormat="1" applyFont="1" applyFill="1" applyBorder="1" applyAlignment="1">
      <alignment horizontal="center" vertical="center" wrapText="1"/>
    </xf>
    <xf numFmtId="0" fontId="7" fillId="17" borderId="62" xfId="56" applyNumberFormat="1" applyFont="1" applyFill="1" applyBorder="1" applyAlignment="1">
      <alignment horizontal="center" vertical="center" wrapText="1"/>
    </xf>
    <xf numFmtId="1" fontId="67" fillId="17" borderId="63" xfId="55" applyNumberFormat="1" applyFont="1" applyFill="1" applyBorder="1" applyAlignment="1">
      <alignment horizontal="center" vertical="center"/>
    </xf>
    <xf numFmtId="1" fontId="67" fillId="17" borderId="64" xfId="55" applyNumberFormat="1" applyFont="1" applyFill="1" applyBorder="1" applyAlignment="1">
      <alignment horizontal="center" vertical="center"/>
    </xf>
    <xf numFmtId="1" fontId="67" fillId="17" borderId="65" xfId="55" applyNumberFormat="1" applyFont="1" applyFill="1" applyBorder="1" applyAlignment="1">
      <alignment horizontal="center" vertical="center"/>
    </xf>
    <xf numFmtId="0" fontId="42" fillId="17" borderId="0" xfId="0" applyFont="1" applyFill="1" applyBorder="1" applyAlignment="1">
      <alignment horizontal="center"/>
    </xf>
    <xf numFmtId="0" fontId="3" fillId="17" borderId="0" xfId="0" applyFont="1" applyFill="1" applyBorder="1" applyAlignment="1">
      <alignment horizontal="left" vertical="top" wrapText="1"/>
    </xf>
    <xf numFmtId="0" fontId="69" fillId="17" borderId="128" xfId="0" applyNumberFormat="1" applyFont="1" applyFill="1" applyBorder="1" applyAlignment="1">
      <alignment wrapText="1"/>
    </xf>
    <xf numFmtId="0" fontId="7" fillId="17" borderId="132" xfId="0" applyNumberFormat="1" applyFont="1" applyFill="1" applyBorder="1" applyAlignment="1">
      <alignment wrapText="1"/>
    </xf>
    <xf numFmtId="0" fontId="7" fillId="17" borderId="135" xfId="0" applyNumberFormat="1" applyFont="1" applyFill="1" applyBorder="1" applyAlignment="1">
      <alignment wrapText="1"/>
    </xf>
    <xf numFmtId="0" fontId="70" fillId="17" borderId="129" xfId="0" applyNumberFormat="1" applyFont="1" applyFill="1" applyBorder="1" applyAlignment="1">
      <alignment horizontal="center" vertical="top" wrapText="1"/>
    </xf>
    <xf numFmtId="0" fontId="70" fillId="17" borderId="130" xfId="0" applyNumberFormat="1" applyFont="1" applyFill="1" applyBorder="1" applyAlignment="1">
      <alignment horizontal="center" vertical="top" wrapText="1"/>
    </xf>
    <xf numFmtId="0" fontId="70" fillId="17" borderId="133" xfId="0" applyNumberFormat="1" applyFont="1" applyFill="1" applyBorder="1" applyAlignment="1">
      <alignment horizontal="center" vertical="top" wrapText="1"/>
    </xf>
    <xf numFmtId="0" fontId="70" fillId="17" borderId="127" xfId="0" applyNumberFormat="1" applyFont="1" applyFill="1" applyBorder="1" applyAlignment="1">
      <alignment horizontal="center" vertical="top" wrapText="1"/>
    </xf>
    <xf numFmtId="3" fontId="66" fillId="17" borderId="0" xfId="0" applyNumberFormat="1" applyFont="1" applyFill="1" applyBorder="1" applyAlignment="1"/>
    <xf numFmtId="0" fontId="70" fillId="17" borderId="129" xfId="0" applyNumberFormat="1" applyFont="1" applyFill="1" applyBorder="1" applyAlignment="1">
      <alignment horizontal="center" wrapText="1"/>
    </xf>
    <xf numFmtId="0" fontId="70" fillId="17" borderId="131" xfId="0" applyNumberFormat="1" applyFont="1" applyFill="1" applyBorder="1" applyAlignment="1">
      <alignment horizontal="center" wrapText="1"/>
    </xf>
    <xf numFmtId="0" fontId="70" fillId="17" borderId="133" xfId="0" applyNumberFormat="1" applyFont="1" applyFill="1" applyBorder="1" applyAlignment="1">
      <alignment horizontal="center" wrapText="1"/>
    </xf>
    <xf numFmtId="0" fontId="70" fillId="17" borderId="134" xfId="0" applyNumberFormat="1" applyFont="1" applyFill="1" applyBorder="1" applyAlignment="1">
      <alignment horizontal="center" wrapText="1"/>
    </xf>
    <xf numFmtId="3" fontId="74" fillId="17" borderId="160" xfId="0" applyNumberFormat="1" applyFont="1" applyFill="1" applyBorder="1" applyAlignment="1">
      <alignment horizontal="center"/>
    </xf>
    <xf numFmtId="0" fontId="44" fillId="17" borderId="160" xfId="0" applyFont="1" applyFill="1" applyBorder="1" applyAlignment="1">
      <alignment horizontal="center"/>
    </xf>
    <xf numFmtId="3" fontId="68" fillId="17" borderId="127" xfId="0" applyNumberFormat="1" applyFont="1" applyFill="1" applyBorder="1" applyAlignment="1">
      <alignment horizontal="center"/>
    </xf>
    <xf numFmtId="3" fontId="68" fillId="17" borderId="0" xfId="0" applyNumberFormat="1" applyFont="1" applyFill="1" applyAlignment="1">
      <alignment horizontal="center"/>
    </xf>
    <xf numFmtId="3" fontId="68" fillId="17" borderId="0" xfId="0" applyNumberFormat="1" applyFont="1" applyFill="1" applyBorder="1" applyAlignment="1">
      <alignment horizontal="center"/>
    </xf>
    <xf numFmtId="0" fontId="45" fillId="17" borderId="0" xfId="0" applyNumberFormat="1" applyFont="1" applyFill="1" applyAlignment="1">
      <alignment horizontal="center"/>
    </xf>
    <xf numFmtId="0" fontId="46" fillId="17" borderId="0" xfId="0" applyNumberFormat="1" applyFont="1" applyFill="1" applyAlignment="1">
      <alignment horizontal="center"/>
    </xf>
    <xf numFmtId="0" fontId="8" fillId="17" borderId="0" xfId="0" applyNumberFormat="1" applyFont="1" applyFill="1" applyAlignment="1">
      <alignment horizontal="center"/>
    </xf>
    <xf numFmtId="164" fontId="77" fillId="19" borderId="0" xfId="53" applyNumberFormat="1" applyFont="1" applyFill="1" applyAlignment="1">
      <alignment horizontal="center"/>
    </xf>
    <xf numFmtId="0" fontId="17" fillId="0" borderId="0" xfId="53" applyFont="1" applyBorder="1" applyAlignment="1">
      <alignment horizontal="center"/>
    </xf>
    <xf numFmtId="0" fontId="5" fillId="15" borderId="0" xfId="53" applyFont="1" applyFill="1" applyBorder="1" applyAlignment="1">
      <alignment vertical="top" wrapText="1"/>
    </xf>
    <xf numFmtId="0" fontId="5" fillId="15" borderId="0" xfId="53" applyFont="1" applyFill="1" applyBorder="1" applyAlignment="1">
      <alignment wrapText="1"/>
    </xf>
    <xf numFmtId="0" fontId="3" fillId="0" borderId="0" xfId="53" applyFont="1" applyBorder="1" applyAlignment="1">
      <alignment wrapText="1"/>
    </xf>
    <xf numFmtId="164" fontId="68" fillId="17" borderId="0" xfId="53" applyNumberFormat="1" applyFont="1" applyFill="1" applyAlignment="1">
      <alignment horizontal="center"/>
    </xf>
    <xf numFmtId="164" fontId="68" fillId="17" borderId="7" xfId="53" applyNumberFormat="1" applyFont="1" applyFill="1" applyBorder="1" applyAlignment="1">
      <alignment horizontal="center"/>
    </xf>
    <xf numFmtId="0" fontId="69" fillId="17" borderId="161" xfId="53" applyNumberFormat="1" applyFont="1" applyFill="1" applyBorder="1" applyAlignment="1">
      <alignment wrapText="1"/>
    </xf>
    <xf numFmtId="0" fontId="7" fillId="17" borderId="29" xfId="53" applyNumberFormat="1" applyFont="1" applyFill="1" applyBorder="1" applyAlignment="1">
      <alignment wrapText="1"/>
    </xf>
    <xf numFmtId="0" fontId="7" fillId="17" borderId="9" xfId="53" applyNumberFormat="1" applyFont="1" applyFill="1" applyBorder="1" applyAlignment="1">
      <alignment wrapText="1"/>
    </xf>
    <xf numFmtId="0" fontId="69" fillId="17" borderId="47" xfId="53" applyNumberFormat="1" applyFont="1" applyFill="1" applyBorder="1" applyAlignment="1">
      <alignment horizontal="center" vertical="center" wrapText="1"/>
    </xf>
    <xf numFmtId="0" fontId="69" fillId="17" borderId="48" xfId="53" applyNumberFormat="1" applyFont="1" applyFill="1" applyBorder="1" applyAlignment="1">
      <alignment horizontal="center" vertical="center" wrapText="1"/>
    </xf>
    <xf numFmtId="0" fontId="69" fillId="17" borderId="36" xfId="53" applyNumberFormat="1" applyFont="1" applyFill="1" applyBorder="1" applyAlignment="1">
      <alignment horizontal="center" vertical="center" wrapText="1"/>
    </xf>
    <xf numFmtId="0" fontId="69" fillId="17" borderId="38" xfId="53" applyNumberFormat="1" applyFont="1" applyFill="1" applyBorder="1" applyAlignment="1">
      <alignment horizontal="center" vertical="center" wrapText="1"/>
    </xf>
    <xf numFmtId="0" fontId="7" fillId="17" borderId="48" xfId="53" applyNumberFormat="1" applyFont="1" applyFill="1" applyBorder="1" applyAlignment="1">
      <alignment horizontal="center" vertical="center" wrapText="1"/>
    </xf>
    <xf numFmtId="0" fontId="7" fillId="17" borderId="36" xfId="53" applyNumberFormat="1" applyFont="1" applyFill="1" applyBorder="1" applyAlignment="1">
      <alignment horizontal="center" vertical="center" wrapText="1"/>
    </xf>
    <xf numFmtId="0" fontId="7" fillId="17" borderId="38" xfId="53" applyNumberFormat="1" applyFont="1" applyFill="1" applyBorder="1" applyAlignment="1">
      <alignment horizontal="center" vertical="center" wrapText="1"/>
    </xf>
    <xf numFmtId="0" fontId="76" fillId="17" borderId="0" xfId="53" applyNumberFormat="1" applyFont="1" applyFill="1" applyAlignment="1">
      <alignment horizontal="center"/>
    </xf>
    <xf numFmtId="0" fontId="7" fillId="17" borderId="0" xfId="53" applyNumberFormat="1" applyFont="1" applyFill="1" applyAlignment="1">
      <alignment horizontal="center"/>
    </xf>
    <xf numFmtId="0" fontId="73" fillId="17" borderId="0" xfId="53" applyNumberFormat="1" applyFont="1" applyFill="1" applyAlignment="1"/>
    <xf numFmtId="0" fontId="7" fillId="17" borderId="0" xfId="53" applyNumberFormat="1" applyFont="1" applyFill="1" applyAlignment="1"/>
    <xf numFmtId="164" fontId="70" fillId="17" borderId="0" xfId="53" applyNumberFormat="1" applyFont="1" applyFill="1" applyAlignment="1">
      <alignment horizontal="center"/>
    </xf>
    <xf numFmtId="0" fontId="73" fillId="17" borderId="0" xfId="53" applyNumberFormat="1" applyFont="1" applyFill="1" applyAlignment="1">
      <alignment horizontal="center"/>
    </xf>
    <xf numFmtId="0" fontId="7" fillId="17" borderId="0" xfId="53" applyNumberFormat="1" applyFont="1" applyFill="1" applyBorder="1" applyAlignment="1">
      <alignment horizontal="center"/>
    </xf>
    <xf numFmtId="0" fontId="69" fillId="17" borderId="47" xfId="53" applyNumberFormat="1" applyFont="1" applyFill="1" applyBorder="1" applyAlignment="1">
      <alignment horizontal="center" wrapText="1"/>
    </xf>
    <xf numFmtId="0" fontId="69" fillId="17" borderId="48" xfId="53" applyNumberFormat="1" applyFont="1" applyFill="1" applyBorder="1" applyAlignment="1">
      <alignment horizontal="center" wrapText="1"/>
    </xf>
    <xf numFmtId="0" fontId="69" fillId="17" borderId="36" xfId="53" applyNumberFormat="1" applyFont="1" applyFill="1" applyBorder="1" applyAlignment="1">
      <alignment horizontal="center" wrapText="1"/>
    </xf>
    <xf numFmtId="0" fontId="69" fillId="17" borderId="38" xfId="53" applyNumberFormat="1" applyFont="1" applyFill="1" applyBorder="1" applyAlignment="1">
      <alignment horizontal="center" wrapText="1"/>
    </xf>
    <xf numFmtId="0" fontId="7" fillId="15" borderId="0" xfId="53" applyFont="1" applyFill="1" applyBorder="1" applyAlignment="1">
      <alignment vertical="top" wrapText="1"/>
    </xf>
    <xf numFmtId="0" fontId="7" fillId="15" borderId="0" xfId="53" applyFont="1" applyFill="1" applyBorder="1" applyAlignment="1">
      <alignment horizontal="left" wrapText="1"/>
    </xf>
    <xf numFmtId="0" fontId="7" fillId="15" borderId="0" xfId="53" applyNumberFormat="1" applyFont="1" applyFill="1" applyBorder="1" applyAlignment="1">
      <alignment horizontal="left" wrapText="1"/>
    </xf>
    <xf numFmtId="164" fontId="7" fillId="15" borderId="0" xfId="53" applyNumberFormat="1" applyFont="1" applyFill="1" applyAlignment="1">
      <alignment wrapText="1"/>
    </xf>
    <xf numFmtId="164" fontId="7" fillId="15" borderId="0" xfId="53" applyNumberFormat="1" applyFont="1" applyFill="1" applyBorder="1" applyAlignment="1">
      <alignment wrapText="1"/>
    </xf>
    <xf numFmtId="0" fontId="7" fillId="15" borderId="0" xfId="53" applyFont="1" applyFill="1" applyBorder="1" applyAlignment="1">
      <alignment wrapText="1"/>
    </xf>
    <xf numFmtId="0" fontId="7" fillId="15" borderId="0" xfId="53" applyNumberFormat="1" applyFont="1" applyFill="1" applyAlignment="1">
      <alignment horizontal="left" wrapText="1"/>
    </xf>
    <xf numFmtId="164" fontId="17" fillId="0" borderId="0" xfId="53" applyNumberFormat="1" applyFont="1" applyBorder="1" applyAlignment="1">
      <alignment horizontal="center"/>
    </xf>
    <xf numFmtId="0" fontId="44" fillId="0" borderId="0" xfId="53" applyFont="1" applyBorder="1" applyAlignment="1">
      <alignment horizontal="center"/>
    </xf>
    <xf numFmtId="164" fontId="81" fillId="15" borderId="0" xfId="53" applyNumberFormat="1" applyFont="1" applyFill="1" applyBorder="1" applyAlignment="1">
      <alignment horizontal="center"/>
    </xf>
    <xf numFmtId="0" fontId="82" fillId="15" borderId="0" xfId="53" applyFont="1" applyFill="1" applyBorder="1" applyAlignment="1">
      <alignment horizontal="left" wrapText="1"/>
    </xf>
    <xf numFmtId="164" fontId="7" fillId="17" borderId="37" xfId="53" applyNumberFormat="1" applyFont="1" applyFill="1" applyBorder="1" applyAlignment="1">
      <alignment horizontal="center"/>
    </xf>
    <xf numFmtId="0" fontId="68" fillId="17" borderId="165" xfId="53" applyNumberFormat="1" applyFont="1" applyFill="1" applyBorder="1" applyAlignment="1"/>
    <xf numFmtId="0" fontId="43" fillId="17" borderId="39" xfId="53" applyNumberFormat="1" applyFill="1" applyBorder="1" applyAlignment="1"/>
    <xf numFmtId="0" fontId="67" fillId="17" borderId="3" xfId="53" applyNumberFormat="1" applyFont="1" applyFill="1" applyBorder="1" applyAlignment="1">
      <alignment horizontal="center" vertical="center" wrapText="1"/>
    </xf>
    <xf numFmtId="0" fontId="43" fillId="17" borderId="4" xfId="53" applyNumberFormat="1" applyFill="1" applyBorder="1" applyAlignment="1">
      <alignment horizontal="center" vertical="center" wrapText="1"/>
    </xf>
    <xf numFmtId="0" fontId="21" fillId="17" borderId="3" xfId="53" applyNumberFormat="1" applyFont="1" applyFill="1" applyBorder="1" applyAlignment="1">
      <alignment horizontal="center" vertical="center" wrapText="1"/>
    </xf>
    <xf numFmtId="0" fontId="21" fillId="17" borderId="5" xfId="53" applyNumberFormat="1" applyFont="1" applyFill="1" applyBorder="1" applyAlignment="1">
      <alignment horizontal="center" vertical="center" wrapText="1"/>
    </xf>
    <xf numFmtId="0" fontId="67" fillId="17" borderId="3" xfId="53" applyNumberFormat="1" applyFont="1" applyFill="1" applyBorder="1" applyAlignment="1">
      <alignment horizontal="center" vertical="center"/>
    </xf>
    <xf numFmtId="0" fontId="67" fillId="17" borderId="5" xfId="53" applyNumberFormat="1" applyFont="1" applyFill="1" applyBorder="1" applyAlignment="1">
      <alignment horizontal="center" vertical="center"/>
    </xf>
    <xf numFmtId="0" fontId="43" fillId="17" borderId="5" xfId="53" applyNumberFormat="1" applyFill="1" applyBorder="1" applyAlignment="1">
      <alignment horizontal="center" vertical="center"/>
    </xf>
    <xf numFmtId="0" fontId="8" fillId="17" borderId="0" xfId="53" applyNumberFormat="1" applyFont="1" applyFill="1" applyBorder="1" applyAlignment="1">
      <alignment horizontal="center"/>
    </xf>
    <xf numFmtId="0" fontId="43" fillId="17" borderId="0" xfId="53" applyNumberFormat="1" applyFill="1" applyBorder="1" applyAlignment="1"/>
    <xf numFmtId="0" fontId="4" fillId="17" borderId="0" xfId="53" applyNumberFormat="1" applyFont="1" applyFill="1" applyAlignment="1"/>
    <xf numFmtId="3" fontId="4" fillId="17" borderId="0" xfId="53" applyNumberFormat="1" applyFont="1" applyFill="1" applyBorder="1" applyAlignment="1"/>
    <xf numFmtId="0" fontId="43" fillId="17" borderId="0" xfId="53" applyFill="1" applyBorder="1" applyAlignment="1"/>
    <xf numFmtId="0" fontId="45" fillId="17" borderId="0" xfId="53" applyNumberFormat="1" applyFont="1" applyFill="1" applyBorder="1" applyAlignment="1">
      <alignment horizontal="center"/>
    </xf>
    <xf numFmtId="0" fontId="46" fillId="17" borderId="0" xfId="53" applyNumberFormat="1" applyFont="1" applyFill="1" applyBorder="1" applyAlignment="1">
      <alignment horizontal="center"/>
    </xf>
    <xf numFmtId="0" fontId="7" fillId="15" borderId="0" xfId="0" applyFont="1" applyFill="1" applyBorder="1" applyAlignment="1">
      <alignment vertical="top" wrapText="1"/>
    </xf>
    <xf numFmtId="0" fontId="7" fillId="15" borderId="0" xfId="0" applyFont="1" applyFill="1" applyBorder="1" applyAlignment="1">
      <alignment horizontal="left" wrapText="1"/>
    </xf>
    <xf numFmtId="0" fontId="7" fillId="15" borderId="0" xfId="0" applyNumberFormat="1" applyFont="1" applyFill="1" applyBorder="1" applyAlignment="1">
      <alignment horizontal="left" wrapText="1"/>
    </xf>
    <xf numFmtId="164" fontId="7" fillId="15" borderId="0" xfId="0" applyNumberFormat="1" applyFont="1" applyFill="1" applyAlignment="1">
      <alignment wrapText="1"/>
    </xf>
    <xf numFmtId="164" fontId="7" fillId="15" borderId="0" xfId="0" applyNumberFormat="1" applyFont="1" applyFill="1" applyBorder="1" applyAlignment="1">
      <alignment wrapText="1"/>
    </xf>
    <xf numFmtId="0" fontId="7" fillId="15" borderId="0" xfId="0" applyFont="1" applyFill="1" applyBorder="1" applyAlignment="1">
      <alignment wrapText="1"/>
    </xf>
    <xf numFmtId="0" fontId="7" fillId="15" borderId="0" xfId="0" applyNumberFormat="1" applyFont="1" applyFill="1" applyAlignment="1">
      <alignment horizontal="left" wrapText="1"/>
    </xf>
    <xf numFmtId="164" fontId="17" fillId="0" borderId="0" xfId="0" applyNumberFormat="1" applyFont="1" applyBorder="1" applyAlignment="1">
      <alignment horizontal="center"/>
    </xf>
    <xf numFmtId="0" fontId="44" fillId="0" borderId="0" xfId="0" applyFont="1" applyBorder="1" applyAlignment="1">
      <alignment horizontal="center"/>
    </xf>
    <xf numFmtId="164" fontId="81" fillId="15" borderId="0" xfId="0" applyNumberFormat="1" applyFont="1" applyFill="1" applyBorder="1" applyAlignment="1">
      <alignment horizontal="center"/>
    </xf>
    <xf numFmtId="0" fontId="82" fillId="15" borderId="0" xfId="0" applyFont="1" applyFill="1" applyBorder="1" applyAlignment="1">
      <alignment horizontal="left" wrapText="1"/>
    </xf>
    <xf numFmtId="0" fontId="68" fillId="17" borderId="165" xfId="0" applyNumberFormat="1" applyFont="1" applyFill="1" applyBorder="1" applyAlignment="1"/>
    <xf numFmtId="0" fontId="0" fillId="17" borderId="39" xfId="0" applyNumberFormat="1" applyFill="1" applyBorder="1" applyAlignment="1"/>
    <xf numFmtId="0" fontId="67" fillId="17" borderId="3" xfId="0" applyNumberFormat="1" applyFont="1" applyFill="1" applyBorder="1" applyAlignment="1">
      <alignment horizontal="center" vertical="center" wrapText="1"/>
    </xf>
    <xf numFmtId="0" fontId="0" fillId="17" borderId="4" xfId="0" applyNumberFormat="1" applyFill="1" applyBorder="1" applyAlignment="1">
      <alignment horizontal="center" vertical="center" wrapText="1"/>
    </xf>
    <xf numFmtId="0" fontId="21" fillId="17" borderId="3" xfId="0" applyNumberFormat="1" applyFont="1" applyFill="1" applyBorder="1" applyAlignment="1">
      <alignment horizontal="center" vertical="center" wrapText="1"/>
    </xf>
    <xf numFmtId="0" fontId="21" fillId="17" borderId="5" xfId="0" applyNumberFormat="1" applyFont="1" applyFill="1" applyBorder="1" applyAlignment="1">
      <alignment horizontal="center" vertical="center" wrapText="1"/>
    </xf>
    <xf numFmtId="0" fontId="67" fillId="17" borderId="3" xfId="0" applyNumberFormat="1" applyFont="1" applyFill="1" applyBorder="1" applyAlignment="1">
      <alignment horizontal="center" vertical="center"/>
    </xf>
    <xf numFmtId="0" fontId="67" fillId="17" borderId="5" xfId="0" applyNumberFormat="1" applyFont="1" applyFill="1" applyBorder="1" applyAlignment="1">
      <alignment horizontal="center" vertical="center"/>
    </xf>
    <xf numFmtId="0" fontId="0" fillId="17" borderId="5" xfId="0" applyNumberFormat="1" applyFill="1" applyBorder="1" applyAlignment="1">
      <alignment horizontal="center" vertical="center"/>
    </xf>
    <xf numFmtId="0" fontId="8" fillId="17" borderId="0" xfId="0" applyNumberFormat="1" applyFont="1" applyFill="1" applyBorder="1" applyAlignment="1">
      <alignment horizontal="center"/>
    </xf>
    <xf numFmtId="0" fontId="0" fillId="17" borderId="0" xfId="0" applyNumberFormat="1" applyFill="1" applyBorder="1" applyAlignment="1"/>
    <xf numFmtId="3" fontId="4" fillId="17" borderId="0" xfId="0" applyNumberFormat="1" applyFont="1" applyFill="1" applyBorder="1" applyAlignment="1"/>
    <xf numFmtId="0" fontId="45" fillId="17" borderId="0" xfId="0" applyNumberFormat="1" applyFont="1" applyFill="1" applyBorder="1" applyAlignment="1">
      <alignment horizontal="center"/>
    </xf>
    <xf numFmtId="0" fontId="46" fillId="17" borderId="0" xfId="0" applyNumberFormat="1" applyFont="1" applyFill="1" applyBorder="1" applyAlignment="1">
      <alignment horizontal="center"/>
    </xf>
    <xf numFmtId="0" fontId="7" fillId="17" borderId="0" xfId="58" applyFont="1" applyFill="1" applyAlignment="1">
      <alignment wrapText="1"/>
    </xf>
    <xf numFmtId="3" fontId="4" fillId="17" borderId="0" xfId="3" applyNumberFormat="1" applyFont="1" applyFill="1" applyAlignment="1">
      <alignment horizontal="center"/>
    </xf>
    <xf numFmtId="0" fontId="3" fillId="17" borderId="0" xfId="3" applyFill="1" applyBorder="1" applyAlignment="1">
      <alignment horizontal="center"/>
    </xf>
    <xf numFmtId="3" fontId="11" fillId="17" borderId="0" xfId="58" applyNumberFormat="1" applyFont="1" applyFill="1" applyAlignment="1">
      <alignment horizontal="center"/>
    </xf>
    <xf numFmtId="0" fontId="11" fillId="17" borderId="0" xfId="58" applyFont="1" applyFill="1" applyAlignment="1">
      <alignment horizontal="center"/>
    </xf>
    <xf numFmtId="3" fontId="7" fillId="17" borderId="0" xfId="58" applyNumberFormat="1" applyFont="1" applyFill="1" applyAlignment="1">
      <alignment horizontal="center"/>
    </xf>
    <xf numFmtId="0" fontId="7" fillId="17" borderId="0" xfId="58" applyFont="1" applyFill="1" applyAlignment="1">
      <alignment horizontal="center"/>
    </xf>
    <xf numFmtId="0" fontId="82" fillId="17" borderId="0" xfId="58" applyFont="1" applyFill="1" applyAlignment="1">
      <alignment horizontal="center"/>
    </xf>
    <xf numFmtId="3" fontId="4" fillId="17" borderId="0" xfId="59" applyNumberFormat="1" applyFont="1" applyFill="1" applyAlignment="1">
      <alignment horizontal="center"/>
    </xf>
    <xf numFmtId="3" fontId="25" fillId="17" borderId="0" xfId="59" applyNumberFormat="1" applyFont="1" applyFill="1" applyAlignment="1">
      <alignment horizontal="center"/>
    </xf>
  </cellXfs>
  <cellStyles count="60">
    <cellStyle name="20% - Accent1 2" xfId="7"/>
    <cellStyle name="20% - Accent1 3" xfId="8"/>
    <cellStyle name="20% - Accent2 2" xfId="9"/>
    <cellStyle name="20% - Accent2 3" xfId="10"/>
    <cellStyle name="20% - Accent3 2" xfId="11"/>
    <cellStyle name="20% - Accent3 3" xfId="12"/>
    <cellStyle name="20% - Accent4 2" xfId="13"/>
    <cellStyle name="20% - Accent4 3" xfId="14"/>
    <cellStyle name="20% - Accent5 2" xfId="15"/>
    <cellStyle name="20% - Accent5 3" xfId="16"/>
    <cellStyle name="20% - Accent6 2" xfId="17"/>
    <cellStyle name="20% - Accent6 3" xfId="18"/>
    <cellStyle name="40% - Accent1 2" xfId="19"/>
    <cellStyle name="40% - Accent1 3" xfId="20"/>
    <cellStyle name="40% - Accent2 2" xfId="21"/>
    <cellStyle name="40% - Accent2 3" xfId="22"/>
    <cellStyle name="40% - Accent3 2" xfId="23"/>
    <cellStyle name="40% - Accent3 3" xfId="24"/>
    <cellStyle name="40% - Accent4 2" xfId="25"/>
    <cellStyle name="40% - Accent4 3" xfId="26"/>
    <cellStyle name="40% - Accent5 2" xfId="27"/>
    <cellStyle name="40% - Accent5 3" xfId="28"/>
    <cellStyle name="40% - Accent6 2" xfId="29"/>
    <cellStyle name="40% - Accent6 3" xfId="30"/>
    <cellStyle name="Comma 2" xfId="1"/>
    <cellStyle name="Comma 3" xfId="31"/>
    <cellStyle name="Comma 4" xfId="32"/>
    <cellStyle name="Comma0" xfId="33"/>
    <cellStyle name="Currency 2" xfId="2"/>
    <cellStyle name="Currency 3" xfId="52"/>
    <cellStyle name="Currency0" xfId="34"/>
    <cellStyle name="Date" xfId="35"/>
    <cellStyle name="Fixed" xfId="36"/>
    <cellStyle name="Normal" xfId="0" builtinId="0"/>
    <cellStyle name="Normal 10" xfId="37"/>
    <cellStyle name="Normal 11" xfId="53"/>
    <cellStyle name="Normal 12" xfId="56"/>
    <cellStyle name="Normal 13" xfId="59"/>
    <cellStyle name="Normal 2" xfId="3"/>
    <cellStyle name="Normal 2 2" xfId="38"/>
    <cellStyle name="Normal 2 3" xfId="39"/>
    <cellStyle name="Normal 3" xfId="4"/>
    <cellStyle name="Normal 4" xfId="6"/>
    <cellStyle name="Normal 4 2" xfId="40"/>
    <cellStyle name="Normal 5" xfId="41"/>
    <cellStyle name="Normal 6" xfId="42"/>
    <cellStyle name="Normal 7" xfId="43"/>
    <cellStyle name="Normal 8" xfId="44"/>
    <cellStyle name="Normal 9" xfId="5"/>
    <cellStyle name="Normal_Appendix Exhibits.FINAL 2" xfId="57"/>
    <cellStyle name="Normal_FY10 Template - CJ Submission 508 Compliant - EDIT CHECKED Final" xfId="55"/>
    <cellStyle name="Normal_Improve by DU" xfId="50"/>
    <cellStyle name="Normal_Reimb Resources" xfId="54"/>
    <cellStyle name="Normal_Rsrcs_X_ DOJ Goal  Obj" xfId="51"/>
    <cellStyle name="Normal_Sheet1 2 2" xfId="58"/>
    <cellStyle name="Note 2" xfId="45"/>
    <cellStyle name="Note 3" xfId="46"/>
    <cellStyle name="Note 4" xfId="47"/>
    <cellStyle name="Percent 2" xfId="48"/>
    <cellStyle name="Percent 3" xfId="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714375</xdr:colOff>
      <xdr:row>4</xdr:row>
      <xdr:rowOff>47625</xdr:rowOff>
    </xdr:from>
    <xdr:to>
      <xdr:col>10</xdr:col>
      <xdr:colOff>123825</xdr:colOff>
      <xdr:row>26</xdr:row>
      <xdr:rowOff>104775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t="11111" b="8333"/>
        <a:stretch>
          <a:fillRect/>
        </a:stretch>
      </xdr:blipFill>
      <xdr:spPr bwMode="auto">
        <a:xfrm>
          <a:off x="714375" y="873125"/>
          <a:ext cx="7029450" cy="42481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q-s-n-05\mawaldron$\TO\CURRENT%20TO\ORG%20-%20Domestic%20Offices.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T"/>
      <sheetName val="BO"/>
      <sheetName val="CB"/>
      <sheetName val="CH"/>
      <sheetName val="DA"/>
      <sheetName val="DN"/>
      <sheetName val="DT"/>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sheetPr>
    <pageSetUpPr fitToPage="1"/>
  </sheetPr>
  <dimension ref="A1:X33"/>
  <sheetViews>
    <sheetView tabSelected="1" view="pageBreakPreview" zoomScale="85" zoomScaleNormal="85" zoomScaleSheetLayoutView="85" workbookViewId="0">
      <selection activeCell="L33" sqref="L33"/>
    </sheetView>
  </sheetViews>
  <sheetFormatPr defaultRowHeight="15"/>
  <cols>
    <col min="1" max="16384" width="8.88671875" style="87"/>
  </cols>
  <sheetData>
    <row r="1" spans="1:24" ht="20.25">
      <c r="A1" s="862" t="s">
        <v>68</v>
      </c>
      <c r="B1" s="862"/>
      <c r="C1" s="862"/>
      <c r="D1" s="862"/>
      <c r="E1" s="862"/>
      <c r="F1" s="862"/>
      <c r="G1" s="862"/>
      <c r="H1" s="862"/>
      <c r="I1" s="862"/>
      <c r="J1" s="88"/>
      <c r="K1" s="88"/>
      <c r="L1" s="1" t="s">
        <v>1</v>
      </c>
      <c r="M1" s="88"/>
      <c r="N1" s="88"/>
      <c r="O1" s="88"/>
      <c r="P1" s="88"/>
      <c r="Q1" s="88"/>
      <c r="R1" s="88"/>
      <c r="S1" s="88"/>
      <c r="T1" s="88"/>
      <c r="U1" s="88"/>
      <c r="V1" s="88"/>
      <c r="W1" s="88"/>
      <c r="X1" s="88"/>
    </row>
    <row r="2" spans="1:24">
      <c r="L2" s="1" t="s">
        <v>1</v>
      </c>
    </row>
    <row r="3" spans="1:24">
      <c r="L3" s="1" t="s">
        <v>1</v>
      </c>
    </row>
    <row r="4" spans="1:24">
      <c r="L4" s="1" t="s">
        <v>1</v>
      </c>
    </row>
    <row r="5" spans="1:24">
      <c r="L5" s="1" t="s">
        <v>1</v>
      </c>
    </row>
    <row r="6" spans="1:24">
      <c r="L6" s="1" t="s">
        <v>1</v>
      </c>
    </row>
    <row r="7" spans="1:24">
      <c r="L7" s="1" t="s">
        <v>1</v>
      </c>
    </row>
    <row r="8" spans="1:24">
      <c r="D8"/>
      <c r="L8" s="1" t="s">
        <v>1</v>
      </c>
    </row>
    <row r="9" spans="1:24">
      <c r="L9" s="1" t="s">
        <v>1</v>
      </c>
    </row>
    <row r="10" spans="1:24">
      <c r="L10" s="1" t="s">
        <v>1</v>
      </c>
    </row>
    <row r="11" spans="1:24">
      <c r="L11" s="1" t="s">
        <v>1</v>
      </c>
    </row>
    <row r="12" spans="1:24">
      <c r="L12" s="1" t="s">
        <v>1</v>
      </c>
    </row>
    <row r="13" spans="1:24">
      <c r="L13" s="1" t="s">
        <v>1</v>
      </c>
    </row>
    <row r="14" spans="1:24">
      <c r="L14" s="1" t="s">
        <v>1</v>
      </c>
    </row>
    <row r="15" spans="1:24">
      <c r="L15" s="1" t="s">
        <v>1</v>
      </c>
    </row>
    <row r="16" spans="1:24">
      <c r="L16" s="1" t="s">
        <v>1</v>
      </c>
    </row>
    <row r="17" spans="12:12">
      <c r="L17" s="1" t="s">
        <v>1</v>
      </c>
    </row>
    <row r="18" spans="12:12">
      <c r="L18" s="1" t="s">
        <v>1</v>
      </c>
    </row>
    <row r="19" spans="12:12">
      <c r="L19" s="1" t="s">
        <v>1</v>
      </c>
    </row>
    <row r="20" spans="12:12">
      <c r="L20" s="1" t="s">
        <v>1</v>
      </c>
    </row>
    <row r="21" spans="12:12">
      <c r="L21" s="1" t="s">
        <v>1</v>
      </c>
    </row>
    <row r="22" spans="12:12">
      <c r="L22" s="1" t="s">
        <v>1</v>
      </c>
    </row>
    <row r="23" spans="12:12">
      <c r="L23" s="1" t="s">
        <v>1</v>
      </c>
    </row>
    <row r="24" spans="12:12">
      <c r="L24" s="1" t="s">
        <v>1</v>
      </c>
    </row>
    <row r="25" spans="12:12">
      <c r="L25" s="1" t="s">
        <v>1</v>
      </c>
    </row>
    <row r="26" spans="12:12">
      <c r="L26" s="1" t="s">
        <v>1</v>
      </c>
    </row>
    <row r="27" spans="12:12">
      <c r="L27" s="1" t="s">
        <v>1</v>
      </c>
    </row>
    <row r="28" spans="12:12">
      <c r="L28" s="1" t="s">
        <v>1</v>
      </c>
    </row>
    <row r="29" spans="12:12">
      <c r="L29" s="1" t="s">
        <v>1</v>
      </c>
    </row>
    <row r="30" spans="12:12">
      <c r="L30" s="1" t="s">
        <v>1</v>
      </c>
    </row>
    <row r="31" spans="12:12">
      <c r="L31" s="1" t="s">
        <v>1</v>
      </c>
    </row>
    <row r="32" spans="12:12">
      <c r="L32" s="1" t="s">
        <v>1</v>
      </c>
    </row>
    <row r="33" spans="12:12">
      <c r="L33" s="1" t="s">
        <v>67</v>
      </c>
    </row>
  </sheetData>
  <mergeCells count="1">
    <mergeCell ref="A1:I1"/>
  </mergeCells>
  <pageMargins left="0.7" right="0.7" top="0.75" bottom="0.75" header="0.3" footer="0.3"/>
  <pageSetup orientation="landscape" r:id="rId1"/>
  <headerFooter>
    <oddFooter>&amp;C&amp;"Times New Roman,Regular"A - Organizational Chart</oddFooter>
  </headerFooter>
  <drawing r:id="rId2"/>
</worksheet>
</file>

<file path=xl/worksheets/sheet2.xml><?xml version="1.0" encoding="utf-8"?>
<worksheet xmlns="http://schemas.openxmlformats.org/spreadsheetml/2006/main" xmlns:r="http://schemas.openxmlformats.org/officeDocument/2006/relationships">
  <sheetPr>
    <pageSetUpPr fitToPage="1"/>
  </sheetPr>
  <dimension ref="A1:Y93"/>
  <sheetViews>
    <sheetView showGridLines="0" showOutlineSymbols="0" view="pageBreakPreview" topLeftCell="E49" zoomScale="70" zoomScaleNormal="75" zoomScaleSheetLayoutView="70" workbookViewId="0">
      <selection activeCell="E75" sqref="E75"/>
    </sheetView>
  </sheetViews>
  <sheetFormatPr defaultColWidth="8.88671875" defaultRowHeight="15.75"/>
  <cols>
    <col min="1" max="2" width="2.5546875" style="2" customWidth="1"/>
    <col min="3" max="3" width="25" style="2" customWidth="1"/>
    <col min="4" max="5" width="6.88671875" style="23" customWidth="1"/>
    <col min="6" max="6" width="10.21875" style="23" customWidth="1"/>
    <col min="7" max="7" width="8.44140625" style="23" customWidth="1"/>
    <col min="8" max="8" width="6.88671875" style="23" customWidth="1"/>
    <col min="9" max="9" width="9.77734375" style="23" customWidth="1"/>
    <col min="10" max="10" width="6.21875" style="23" customWidth="1"/>
    <col min="11" max="11" width="5.6640625" style="23" customWidth="1"/>
    <col min="12" max="12" width="9.33203125" style="23" customWidth="1"/>
    <col min="13" max="14" width="7" style="23" customWidth="1"/>
    <col min="15" max="15" width="9.77734375" style="23" customWidth="1"/>
    <col min="16" max="17" width="5.6640625" style="23" customWidth="1"/>
    <col min="18" max="18" width="8.5546875" style="23" customWidth="1"/>
    <col min="19" max="19" width="6.109375" style="23" customWidth="1"/>
    <col min="20" max="20" width="5.6640625" style="23" customWidth="1"/>
    <col min="21" max="21" width="8.77734375" style="23" customWidth="1"/>
    <col min="22" max="22" width="9.5546875" style="23" customWidth="1"/>
    <col min="23" max="23" width="9.77734375" style="23" bestFit="1" customWidth="1"/>
    <col min="24" max="24" width="13.21875" style="23" bestFit="1" customWidth="1"/>
    <col min="25" max="25" width="6.5546875" style="75" customWidth="1"/>
    <col min="26" max="26" width="7.6640625" style="2" customWidth="1"/>
    <col min="27" max="16384" width="8.88671875" style="2"/>
  </cols>
  <sheetData>
    <row r="1" spans="1:25" ht="20.25">
      <c r="A1" s="865" t="s">
        <v>0</v>
      </c>
      <c r="B1" s="866"/>
      <c r="C1" s="866"/>
      <c r="D1" s="866"/>
      <c r="E1" s="866"/>
      <c r="F1" s="866"/>
      <c r="G1" s="866"/>
      <c r="H1" s="866"/>
      <c r="I1" s="866"/>
      <c r="J1" s="866"/>
      <c r="K1" s="866"/>
      <c r="L1" s="866"/>
      <c r="M1" s="866"/>
      <c r="N1" s="866"/>
      <c r="O1" s="866"/>
      <c r="P1" s="866"/>
      <c r="Q1" s="866"/>
      <c r="R1" s="866"/>
      <c r="S1" s="866"/>
      <c r="T1" s="866"/>
      <c r="U1" s="866"/>
      <c r="V1" s="866"/>
      <c r="W1" s="866"/>
      <c r="X1" s="866"/>
      <c r="Y1" s="1" t="s">
        <v>1</v>
      </c>
    </row>
    <row r="2" spans="1:25">
      <c r="A2" s="867"/>
      <c r="B2" s="867"/>
      <c r="C2" s="867"/>
      <c r="D2" s="867"/>
      <c r="E2" s="867"/>
      <c r="F2" s="867"/>
      <c r="G2" s="867"/>
      <c r="H2" s="867"/>
      <c r="I2" s="867"/>
      <c r="J2" s="867"/>
      <c r="K2" s="867"/>
      <c r="L2" s="867"/>
      <c r="M2" s="867"/>
      <c r="N2" s="867"/>
      <c r="O2" s="867"/>
      <c r="P2" s="867"/>
      <c r="Q2" s="867"/>
      <c r="R2" s="867"/>
      <c r="S2" s="867"/>
      <c r="T2" s="867"/>
      <c r="U2" s="867"/>
      <c r="V2" s="867"/>
      <c r="W2" s="867"/>
      <c r="X2" s="867"/>
      <c r="Y2" s="1" t="s">
        <v>1</v>
      </c>
    </row>
    <row r="3" spans="1:25">
      <c r="A3" s="868"/>
      <c r="B3" s="868"/>
      <c r="C3" s="868"/>
      <c r="D3" s="868"/>
      <c r="E3" s="868"/>
      <c r="F3" s="868"/>
      <c r="G3" s="868"/>
      <c r="H3" s="868"/>
      <c r="I3" s="868"/>
      <c r="J3" s="868"/>
      <c r="K3" s="868"/>
      <c r="L3" s="868"/>
      <c r="M3" s="868"/>
      <c r="N3" s="868"/>
      <c r="O3" s="868"/>
      <c r="P3" s="868"/>
      <c r="Q3" s="868"/>
      <c r="R3" s="868"/>
      <c r="S3" s="868"/>
      <c r="T3" s="868"/>
      <c r="U3" s="868"/>
      <c r="V3" s="868"/>
      <c r="W3" s="868"/>
      <c r="X3" s="868"/>
      <c r="Y3" s="1" t="s">
        <v>1</v>
      </c>
    </row>
    <row r="4" spans="1:25" ht="22.5">
      <c r="A4" s="869" t="s">
        <v>2</v>
      </c>
      <c r="B4" s="864"/>
      <c r="C4" s="864"/>
      <c r="D4" s="864"/>
      <c r="E4" s="864"/>
      <c r="F4" s="864"/>
      <c r="G4" s="864"/>
      <c r="H4" s="864"/>
      <c r="I4" s="864"/>
      <c r="J4" s="864"/>
      <c r="K4" s="864"/>
      <c r="L4" s="864"/>
      <c r="M4" s="864"/>
      <c r="N4" s="864"/>
      <c r="O4" s="864"/>
      <c r="P4" s="864"/>
      <c r="Q4" s="864"/>
      <c r="R4" s="864"/>
      <c r="S4" s="864"/>
      <c r="T4" s="864"/>
      <c r="U4" s="864"/>
      <c r="V4" s="864"/>
      <c r="W4" s="864"/>
      <c r="X4" s="864"/>
      <c r="Y4" s="1" t="s">
        <v>1</v>
      </c>
    </row>
    <row r="5" spans="1:25" ht="23.25">
      <c r="A5" s="863" t="s">
        <v>3</v>
      </c>
      <c r="B5" s="870"/>
      <c r="C5" s="870"/>
      <c r="D5" s="870"/>
      <c r="E5" s="870"/>
      <c r="F5" s="870"/>
      <c r="G5" s="870"/>
      <c r="H5" s="870"/>
      <c r="I5" s="870"/>
      <c r="J5" s="870"/>
      <c r="K5" s="870"/>
      <c r="L5" s="870"/>
      <c r="M5" s="870"/>
      <c r="N5" s="870"/>
      <c r="O5" s="870"/>
      <c r="P5" s="870"/>
      <c r="Q5" s="870"/>
      <c r="R5" s="870"/>
      <c r="S5" s="870"/>
      <c r="T5" s="870"/>
      <c r="U5" s="870"/>
      <c r="V5" s="870"/>
      <c r="W5" s="870"/>
      <c r="X5" s="870"/>
      <c r="Y5" s="1" t="s">
        <v>1</v>
      </c>
    </row>
    <row r="6" spans="1:25" ht="23.25">
      <c r="A6" s="863" t="s">
        <v>4</v>
      </c>
      <c r="B6" s="864"/>
      <c r="C6" s="864"/>
      <c r="D6" s="864"/>
      <c r="E6" s="864"/>
      <c r="F6" s="864"/>
      <c r="G6" s="864"/>
      <c r="H6" s="864"/>
      <c r="I6" s="864"/>
      <c r="J6" s="864"/>
      <c r="K6" s="864"/>
      <c r="L6" s="864"/>
      <c r="M6" s="864"/>
      <c r="N6" s="864"/>
      <c r="O6" s="864"/>
      <c r="P6" s="864"/>
      <c r="Q6" s="864"/>
      <c r="R6" s="864"/>
      <c r="S6" s="864"/>
      <c r="T6" s="864"/>
      <c r="U6" s="864"/>
      <c r="V6" s="864"/>
      <c r="W6" s="864"/>
      <c r="X6" s="864"/>
      <c r="Y6" s="1" t="s">
        <v>1</v>
      </c>
    </row>
    <row r="7" spans="1:25" ht="23.25">
      <c r="A7" s="863" t="s">
        <v>5</v>
      </c>
      <c r="B7" s="870"/>
      <c r="C7" s="870"/>
      <c r="D7" s="870"/>
      <c r="E7" s="870"/>
      <c r="F7" s="870"/>
      <c r="G7" s="870"/>
      <c r="H7" s="870"/>
      <c r="I7" s="870"/>
      <c r="J7" s="870"/>
      <c r="K7" s="870"/>
      <c r="L7" s="870"/>
      <c r="M7" s="870"/>
      <c r="N7" s="870"/>
      <c r="O7" s="870"/>
      <c r="P7" s="870"/>
      <c r="Q7" s="870"/>
      <c r="R7" s="870"/>
      <c r="S7" s="870"/>
      <c r="T7" s="870"/>
      <c r="U7" s="870"/>
      <c r="V7" s="870"/>
      <c r="W7" s="870"/>
      <c r="X7" s="870"/>
      <c r="Y7" s="1" t="s">
        <v>1</v>
      </c>
    </row>
    <row r="8" spans="1:25" ht="23.25">
      <c r="A8" s="871"/>
      <c r="B8" s="871"/>
      <c r="C8" s="871"/>
      <c r="D8" s="871"/>
      <c r="E8" s="871"/>
      <c r="F8" s="871"/>
      <c r="G8" s="871"/>
      <c r="H8" s="871"/>
      <c r="I8" s="871"/>
      <c r="J8" s="871"/>
      <c r="K8" s="871"/>
      <c r="L8" s="871"/>
      <c r="M8" s="871"/>
      <c r="N8" s="871"/>
      <c r="O8" s="871"/>
      <c r="P8" s="871"/>
      <c r="Q8" s="871"/>
      <c r="R8" s="871"/>
      <c r="S8" s="871"/>
      <c r="T8" s="871"/>
      <c r="U8" s="871"/>
      <c r="V8" s="871"/>
      <c r="W8" s="871"/>
      <c r="X8" s="871"/>
      <c r="Y8" s="1" t="s">
        <v>1</v>
      </c>
    </row>
    <row r="9" spans="1:25" ht="23.25">
      <c r="A9" s="871"/>
      <c r="B9" s="871"/>
      <c r="C9" s="871"/>
      <c r="D9" s="871"/>
      <c r="E9" s="871"/>
      <c r="F9" s="871"/>
      <c r="G9" s="871"/>
      <c r="H9" s="871"/>
      <c r="I9" s="871"/>
      <c r="J9" s="871"/>
      <c r="K9" s="871"/>
      <c r="L9" s="871"/>
      <c r="M9" s="871"/>
      <c r="N9" s="871"/>
      <c r="O9" s="871"/>
      <c r="P9" s="871"/>
      <c r="Q9" s="871"/>
      <c r="R9" s="871"/>
      <c r="S9" s="871"/>
      <c r="T9" s="871"/>
      <c r="U9" s="871"/>
      <c r="V9" s="871"/>
      <c r="W9" s="871"/>
      <c r="X9" s="871"/>
      <c r="Y9" s="1" t="s">
        <v>1</v>
      </c>
    </row>
    <row r="10" spans="1:25" ht="23.25">
      <c r="A10" s="871"/>
      <c r="B10" s="871"/>
      <c r="C10" s="871"/>
      <c r="D10" s="871"/>
      <c r="E10" s="871"/>
      <c r="F10" s="871"/>
      <c r="G10" s="871"/>
      <c r="H10" s="871"/>
      <c r="I10" s="871"/>
      <c r="J10" s="871"/>
      <c r="K10" s="871"/>
      <c r="L10" s="871"/>
      <c r="M10" s="871"/>
      <c r="N10" s="871"/>
      <c r="O10" s="871"/>
      <c r="P10" s="871"/>
      <c r="Q10" s="871"/>
      <c r="R10" s="871"/>
      <c r="S10" s="871"/>
      <c r="T10" s="871"/>
      <c r="U10" s="871"/>
      <c r="V10" s="871"/>
      <c r="W10" s="871"/>
      <c r="X10" s="871"/>
      <c r="Y10" s="1" t="s">
        <v>1</v>
      </c>
    </row>
    <row r="11" spans="1:25">
      <c r="A11" s="868"/>
      <c r="B11" s="868"/>
      <c r="C11" s="868"/>
      <c r="D11" s="868"/>
      <c r="E11" s="868"/>
      <c r="F11" s="868"/>
      <c r="G11" s="868"/>
      <c r="H11" s="868"/>
      <c r="I11" s="868"/>
      <c r="J11" s="868"/>
      <c r="K11" s="868"/>
      <c r="L11" s="868"/>
      <c r="M11" s="868"/>
      <c r="N11" s="868"/>
      <c r="O11" s="868"/>
      <c r="P11" s="868"/>
      <c r="Q11" s="868"/>
      <c r="R11" s="868"/>
      <c r="S11" s="868"/>
      <c r="T11" s="868"/>
      <c r="U11" s="872"/>
      <c r="V11" s="875" t="s">
        <v>6</v>
      </c>
      <c r="W11" s="876"/>
      <c r="X11" s="877"/>
      <c r="Y11" s="1" t="s">
        <v>1</v>
      </c>
    </row>
    <row r="12" spans="1:25">
      <c r="A12" s="868"/>
      <c r="B12" s="868"/>
      <c r="C12" s="868"/>
      <c r="D12" s="868"/>
      <c r="E12" s="868"/>
      <c r="F12" s="868"/>
      <c r="G12" s="868"/>
      <c r="H12" s="868"/>
      <c r="I12" s="868"/>
      <c r="J12" s="868"/>
      <c r="K12" s="868"/>
      <c r="L12" s="868"/>
      <c r="M12" s="868"/>
      <c r="N12" s="868"/>
      <c r="O12" s="868"/>
      <c r="P12" s="868"/>
      <c r="Q12" s="868"/>
      <c r="R12" s="868"/>
      <c r="S12" s="868"/>
      <c r="T12" s="868"/>
      <c r="U12" s="872"/>
      <c r="V12" s="878" t="s">
        <v>7</v>
      </c>
      <c r="W12" s="880" t="s">
        <v>8</v>
      </c>
      <c r="X12" s="882" t="s">
        <v>9</v>
      </c>
      <c r="Y12" s="1" t="s">
        <v>1</v>
      </c>
    </row>
    <row r="13" spans="1:25" ht="16.5" thickBot="1">
      <c r="A13" s="873"/>
      <c r="B13" s="873"/>
      <c r="C13" s="873"/>
      <c r="D13" s="873"/>
      <c r="E13" s="873"/>
      <c r="F13" s="873"/>
      <c r="G13" s="873"/>
      <c r="H13" s="873"/>
      <c r="I13" s="873"/>
      <c r="J13" s="873"/>
      <c r="K13" s="873"/>
      <c r="L13" s="873"/>
      <c r="M13" s="873"/>
      <c r="N13" s="873"/>
      <c r="O13" s="873"/>
      <c r="P13" s="873"/>
      <c r="Q13" s="873"/>
      <c r="R13" s="873"/>
      <c r="S13" s="873"/>
      <c r="T13" s="873"/>
      <c r="U13" s="874"/>
      <c r="V13" s="879"/>
      <c r="W13" s="881"/>
      <c r="X13" s="881"/>
      <c r="Y13" s="1" t="s">
        <v>1</v>
      </c>
    </row>
    <row r="14" spans="1:25">
      <c r="A14" s="886" t="s">
        <v>10</v>
      </c>
      <c r="B14" s="887"/>
      <c r="C14" s="887"/>
      <c r="D14" s="887"/>
      <c r="E14" s="887"/>
      <c r="F14" s="887"/>
      <c r="G14" s="887"/>
      <c r="H14" s="887"/>
      <c r="I14" s="887"/>
      <c r="J14" s="887"/>
      <c r="K14" s="887"/>
      <c r="L14" s="887"/>
      <c r="M14" s="887"/>
      <c r="N14" s="887"/>
      <c r="O14" s="887"/>
      <c r="P14" s="887"/>
      <c r="Q14" s="887"/>
      <c r="R14" s="887"/>
      <c r="S14" s="887"/>
      <c r="T14" s="887"/>
      <c r="U14" s="887"/>
      <c r="V14" s="4">
        <v>8399</v>
      </c>
      <c r="W14" s="4">
        <v>8315</v>
      </c>
      <c r="X14" s="5">
        <v>2015643</v>
      </c>
      <c r="Y14" s="1" t="s">
        <v>1</v>
      </c>
    </row>
    <row r="15" spans="1:25">
      <c r="A15" s="886" t="s">
        <v>11</v>
      </c>
      <c r="B15" s="887"/>
      <c r="C15" s="887"/>
      <c r="D15" s="887"/>
      <c r="E15" s="887"/>
      <c r="F15" s="887"/>
      <c r="G15" s="887"/>
      <c r="H15" s="887"/>
      <c r="I15" s="887"/>
      <c r="J15" s="887"/>
      <c r="K15" s="887"/>
      <c r="L15" s="887"/>
      <c r="M15" s="887"/>
      <c r="N15" s="887"/>
      <c r="O15" s="887"/>
      <c r="P15" s="887"/>
      <c r="Q15" s="887"/>
      <c r="R15" s="887"/>
      <c r="S15" s="887"/>
      <c r="T15" s="887"/>
      <c r="U15" s="887"/>
      <c r="V15" s="6">
        <v>8304</v>
      </c>
      <c r="W15" s="6">
        <v>8220</v>
      </c>
      <c r="X15" s="7">
        <v>2025000</v>
      </c>
      <c r="Y15" s="1" t="s">
        <v>1</v>
      </c>
    </row>
    <row r="16" spans="1:25" ht="18.75" customHeight="1">
      <c r="A16" s="888" t="s">
        <v>12</v>
      </c>
      <c r="B16" s="889"/>
      <c r="C16" s="889"/>
      <c r="D16" s="889"/>
      <c r="E16" s="889"/>
      <c r="F16" s="889"/>
      <c r="G16" s="889"/>
      <c r="H16" s="889"/>
      <c r="I16" s="889"/>
      <c r="J16" s="889"/>
      <c r="K16" s="889"/>
      <c r="L16" s="889"/>
      <c r="M16" s="889"/>
      <c r="N16" s="889"/>
      <c r="O16" s="889"/>
      <c r="P16" s="889"/>
      <c r="Q16" s="889"/>
      <c r="R16" s="889"/>
      <c r="S16" s="889"/>
      <c r="T16" s="889"/>
      <c r="U16" s="889"/>
      <c r="V16" s="8">
        <v>0</v>
      </c>
      <c r="W16" s="8">
        <v>0</v>
      </c>
      <c r="X16" s="9">
        <v>-10000</v>
      </c>
      <c r="Y16" s="1" t="s">
        <v>1</v>
      </c>
    </row>
    <row r="17" spans="1:25">
      <c r="A17" s="890" t="s">
        <v>13</v>
      </c>
      <c r="B17" s="891"/>
      <c r="C17" s="891"/>
      <c r="D17" s="891"/>
      <c r="E17" s="891"/>
      <c r="F17" s="891"/>
      <c r="G17" s="891"/>
      <c r="H17" s="891"/>
      <c r="I17" s="891"/>
      <c r="J17" s="891"/>
      <c r="K17" s="891"/>
      <c r="L17" s="891"/>
      <c r="M17" s="891"/>
      <c r="N17" s="891"/>
      <c r="O17" s="891"/>
      <c r="P17" s="891"/>
      <c r="Q17" s="891"/>
      <c r="R17" s="891"/>
      <c r="S17" s="891"/>
      <c r="T17" s="891"/>
      <c r="U17" s="891"/>
      <c r="V17" s="10">
        <f>+V16+V15</f>
        <v>8304</v>
      </c>
      <c r="W17" s="10">
        <f>+W16+W15</f>
        <v>8220</v>
      </c>
      <c r="X17" s="11">
        <f>+X16+X15</f>
        <v>2015000</v>
      </c>
      <c r="Y17" s="1" t="s">
        <v>1</v>
      </c>
    </row>
    <row r="18" spans="1:25">
      <c r="A18" s="892" t="s">
        <v>14</v>
      </c>
      <c r="B18" s="893"/>
      <c r="C18" s="893"/>
      <c r="D18" s="893"/>
      <c r="E18" s="893"/>
      <c r="F18" s="893"/>
      <c r="G18" s="893"/>
      <c r="H18" s="893"/>
      <c r="I18" s="893"/>
      <c r="J18" s="893"/>
      <c r="K18" s="893"/>
      <c r="L18" s="893"/>
      <c r="M18" s="893"/>
      <c r="N18" s="893"/>
      <c r="O18" s="893"/>
      <c r="P18" s="893"/>
      <c r="Q18" s="893"/>
      <c r="R18" s="893"/>
      <c r="S18" s="893"/>
      <c r="T18" s="893"/>
      <c r="U18" s="893"/>
      <c r="V18" s="12"/>
      <c r="W18" s="12"/>
      <c r="X18" s="13"/>
      <c r="Y18" s="1" t="s">
        <v>1</v>
      </c>
    </row>
    <row r="19" spans="1:25">
      <c r="A19" s="883" t="s">
        <v>15</v>
      </c>
      <c r="B19" s="894"/>
      <c r="C19" s="894"/>
      <c r="D19" s="894"/>
      <c r="E19" s="894"/>
      <c r="F19" s="894"/>
      <c r="G19" s="894"/>
      <c r="H19" s="894"/>
      <c r="I19" s="894"/>
      <c r="J19" s="894"/>
      <c r="K19" s="894"/>
      <c r="L19" s="894"/>
      <c r="M19" s="894"/>
      <c r="N19" s="894"/>
      <c r="O19" s="894"/>
      <c r="P19" s="894"/>
      <c r="Q19" s="894"/>
      <c r="R19" s="894"/>
      <c r="S19" s="894"/>
      <c r="T19" s="894"/>
      <c r="U19" s="894"/>
      <c r="V19" s="12"/>
      <c r="W19" s="12"/>
      <c r="X19" s="13">
        <v>10000</v>
      </c>
      <c r="Y19" s="1" t="s">
        <v>1</v>
      </c>
    </row>
    <row r="20" spans="1:25">
      <c r="A20" s="895" t="s">
        <v>16</v>
      </c>
      <c r="B20" s="896"/>
      <c r="C20" s="896"/>
      <c r="D20" s="896"/>
      <c r="E20" s="896"/>
      <c r="F20" s="896"/>
      <c r="G20" s="896"/>
      <c r="H20" s="896"/>
      <c r="I20" s="896"/>
      <c r="J20" s="896"/>
      <c r="K20" s="896"/>
      <c r="L20" s="896"/>
      <c r="M20" s="896"/>
      <c r="N20" s="896"/>
      <c r="O20" s="896"/>
      <c r="P20" s="896"/>
      <c r="Q20" s="896"/>
      <c r="R20" s="896"/>
      <c r="S20" s="896"/>
      <c r="T20" s="896"/>
      <c r="U20" s="896"/>
      <c r="V20" s="12"/>
      <c r="W20" s="12"/>
      <c r="X20" s="13"/>
      <c r="Y20" s="1" t="s">
        <v>1</v>
      </c>
    </row>
    <row r="21" spans="1:25">
      <c r="A21" s="897" t="s">
        <v>17</v>
      </c>
      <c r="B21" s="898"/>
      <c r="C21" s="898"/>
      <c r="D21" s="898"/>
      <c r="E21" s="898"/>
      <c r="F21" s="898"/>
      <c r="G21" s="898"/>
      <c r="H21" s="898"/>
      <c r="I21" s="898"/>
      <c r="J21" s="898"/>
      <c r="K21" s="898"/>
      <c r="L21" s="898"/>
      <c r="M21" s="898"/>
      <c r="N21" s="898"/>
      <c r="O21" s="898"/>
      <c r="P21" s="898"/>
      <c r="Q21" s="898"/>
      <c r="R21" s="898"/>
      <c r="S21" s="898"/>
      <c r="T21" s="898"/>
      <c r="U21" s="898"/>
      <c r="V21" s="12"/>
      <c r="W21" s="12"/>
      <c r="X21" s="13"/>
      <c r="Y21" s="1" t="s">
        <v>1</v>
      </c>
    </row>
    <row r="22" spans="1:25">
      <c r="A22" s="883" t="s">
        <v>18</v>
      </c>
      <c r="B22" s="884"/>
      <c r="C22" s="884"/>
      <c r="D22" s="884"/>
      <c r="E22" s="884"/>
      <c r="F22" s="884"/>
      <c r="G22" s="884"/>
      <c r="H22" s="884"/>
      <c r="I22" s="884"/>
      <c r="J22" s="884"/>
      <c r="K22" s="884"/>
      <c r="L22" s="884"/>
      <c r="M22" s="884"/>
      <c r="N22" s="884"/>
      <c r="O22" s="884"/>
      <c r="P22" s="884"/>
      <c r="Q22" s="884"/>
      <c r="R22" s="884"/>
      <c r="S22" s="884"/>
      <c r="T22" s="884"/>
      <c r="U22" s="885"/>
      <c r="V22" s="12">
        <v>57</v>
      </c>
      <c r="W22" s="12">
        <v>57</v>
      </c>
      <c r="X22" s="13">
        <v>8026</v>
      </c>
      <c r="Y22" s="1" t="s">
        <v>1</v>
      </c>
    </row>
    <row r="23" spans="1:25">
      <c r="A23" s="883" t="s">
        <v>19</v>
      </c>
      <c r="B23" s="884"/>
      <c r="C23" s="884"/>
      <c r="D23" s="884"/>
      <c r="E23" s="884"/>
      <c r="F23" s="884"/>
      <c r="G23" s="884"/>
      <c r="H23" s="884"/>
      <c r="I23" s="884"/>
      <c r="J23" s="884"/>
      <c r="K23" s="884"/>
      <c r="L23" s="884"/>
      <c r="M23" s="884"/>
      <c r="N23" s="884"/>
      <c r="O23" s="884"/>
      <c r="P23" s="884"/>
      <c r="Q23" s="884"/>
      <c r="R23" s="884"/>
      <c r="S23" s="884"/>
      <c r="T23" s="884"/>
      <c r="U23" s="885"/>
      <c r="V23" s="12"/>
      <c r="W23" s="12"/>
      <c r="X23" s="13">
        <v>1900</v>
      </c>
      <c r="Y23" s="1" t="s">
        <v>1</v>
      </c>
    </row>
    <row r="24" spans="1:25">
      <c r="A24" s="883" t="s">
        <v>20</v>
      </c>
      <c r="B24" s="884"/>
      <c r="C24" s="884"/>
      <c r="D24" s="884"/>
      <c r="E24" s="884"/>
      <c r="F24" s="884"/>
      <c r="G24" s="884"/>
      <c r="H24" s="884"/>
      <c r="I24" s="884"/>
      <c r="J24" s="884"/>
      <c r="K24" s="884"/>
      <c r="L24" s="884"/>
      <c r="M24" s="884"/>
      <c r="N24" s="884"/>
      <c r="O24" s="884"/>
      <c r="P24" s="884"/>
      <c r="Q24" s="884"/>
      <c r="R24" s="884"/>
      <c r="S24" s="884"/>
      <c r="T24" s="884"/>
      <c r="U24" s="885"/>
      <c r="V24" s="12"/>
      <c r="W24" s="12"/>
      <c r="X24" s="13">
        <v>403</v>
      </c>
      <c r="Y24" s="1" t="s">
        <v>1</v>
      </c>
    </row>
    <row r="25" spans="1:25">
      <c r="A25" s="883" t="s">
        <v>21</v>
      </c>
      <c r="B25" s="884"/>
      <c r="C25" s="884"/>
      <c r="D25" s="884"/>
      <c r="E25" s="884"/>
      <c r="F25" s="884"/>
      <c r="G25" s="884"/>
      <c r="H25" s="884"/>
      <c r="I25" s="884"/>
      <c r="J25" s="884"/>
      <c r="K25" s="884"/>
      <c r="L25" s="884"/>
      <c r="M25" s="884"/>
      <c r="N25" s="884"/>
      <c r="O25" s="884"/>
      <c r="P25" s="884"/>
      <c r="Q25" s="884"/>
      <c r="R25" s="884"/>
      <c r="S25" s="884"/>
      <c r="T25" s="884"/>
      <c r="U25" s="885"/>
      <c r="V25" s="12"/>
      <c r="W25" s="12"/>
      <c r="X25" s="13">
        <v>13800</v>
      </c>
      <c r="Y25" s="1" t="s">
        <v>1</v>
      </c>
    </row>
    <row r="26" spans="1:25">
      <c r="A26" s="883" t="s">
        <v>22</v>
      </c>
      <c r="B26" s="884"/>
      <c r="C26" s="884"/>
      <c r="D26" s="884"/>
      <c r="E26" s="884"/>
      <c r="F26" s="884"/>
      <c r="G26" s="884"/>
      <c r="H26" s="884"/>
      <c r="I26" s="884"/>
      <c r="J26" s="884"/>
      <c r="K26" s="884"/>
      <c r="L26" s="884"/>
      <c r="M26" s="884"/>
      <c r="N26" s="884"/>
      <c r="O26" s="884"/>
      <c r="P26" s="884"/>
      <c r="Q26" s="884"/>
      <c r="R26" s="884"/>
      <c r="S26" s="884"/>
      <c r="T26" s="884"/>
      <c r="U26" s="885"/>
      <c r="V26" s="12"/>
      <c r="W26" s="12"/>
      <c r="X26" s="13">
        <v>-394</v>
      </c>
      <c r="Y26" s="1" t="s">
        <v>1</v>
      </c>
    </row>
    <row r="27" spans="1:25">
      <c r="A27" s="883" t="s">
        <v>23</v>
      </c>
      <c r="B27" s="884"/>
      <c r="C27" s="884"/>
      <c r="D27" s="884"/>
      <c r="E27" s="884"/>
      <c r="F27" s="884"/>
      <c r="G27" s="884"/>
      <c r="H27" s="884"/>
      <c r="I27" s="884"/>
      <c r="J27" s="884"/>
      <c r="K27" s="884"/>
      <c r="L27" s="884"/>
      <c r="M27" s="884"/>
      <c r="N27" s="884"/>
      <c r="O27" s="884"/>
      <c r="P27" s="884"/>
      <c r="Q27" s="884"/>
      <c r="R27" s="884"/>
      <c r="S27" s="884"/>
      <c r="T27" s="884"/>
      <c r="U27" s="885"/>
      <c r="V27" s="12"/>
      <c r="W27" s="12"/>
      <c r="X27" s="13">
        <v>-36</v>
      </c>
      <c r="Y27" s="1" t="s">
        <v>1</v>
      </c>
    </row>
    <row r="28" spans="1:25">
      <c r="A28" s="902" t="s">
        <v>24</v>
      </c>
      <c r="B28" s="894"/>
      <c r="C28" s="894"/>
      <c r="D28" s="894"/>
      <c r="E28" s="894"/>
      <c r="F28" s="894"/>
      <c r="G28" s="894"/>
      <c r="H28" s="894"/>
      <c r="I28" s="894"/>
      <c r="J28" s="894"/>
      <c r="K28" s="894"/>
      <c r="L28" s="894"/>
      <c r="M28" s="894"/>
      <c r="N28" s="894"/>
      <c r="O28" s="894"/>
      <c r="P28" s="894"/>
      <c r="Q28" s="894"/>
      <c r="R28" s="894"/>
      <c r="S28" s="894"/>
      <c r="T28" s="894"/>
      <c r="U28" s="894"/>
      <c r="V28" s="12">
        <f t="shared" ref="V28:W28" si="0">SUM(V22:V27)</f>
        <v>57</v>
      </c>
      <c r="W28" s="12">
        <f t="shared" si="0"/>
        <v>57</v>
      </c>
      <c r="X28" s="13">
        <f>SUM(X22:X27)</f>
        <v>23699</v>
      </c>
      <c r="Y28" s="1" t="s">
        <v>1</v>
      </c>
    </row>
    <row r="29" spans="1:25">
      <c r="A29" s="897" t="s">
        <v>25</v>
      </c>
      <c r="B29" s="898"/>
      <c r="C29" s="898"/>
      <c r="D29" s="898"/>
      <c r="E29" s="898"/>
      <c r="F29" s="898"/>
      <c r="G29" s="898"/>
      <c r="H29" s="898"/>
      <c r="I29" s="898"/>
      <c r="J29" s="898"/>
      <c r="K29" s="898"/>
      <c r="L29" s="898"/>
      <c r="M29" s="898"/>
      <c r="N29" s="898"/>
      <c r="O29" s="898"/>
      <c r="P29" s="898"/>
      <c r="Q29" s="898"/>
      <c r="R29" s="898"/>
      <c r="S29" s="898"/>
      <c r="T29" s="898"/>
      <c r="U29" s="898"/>
      <c r="V29" s="12"/>
      <c r="W29" s="12"/>
      <c r="X29" s="13"/>
      <c r="Y29" s="1" t="s">
        <v>1</v>
      </c>
    </row>
    <row r="30" spans="1:25">
      <c r="A30" s="883" t="s">
        <v>26</v>
      </c>
      <c r="B30" s="894"/>
      <c r="C30" s="894"/>
      <c r="D30" s="894"/>
      <c r="E30" s="894"/>
      <c r="F30" s="894"/>
      <c r="G30" s="894"/>
      <c r="H30" s="894"/>
      <c r="I30" s="894"/>
      <c r="J30" s="894"/>
      <c r="K30" s="894"/>
      <c r="L30" s="894"/>
      <c r="M30" s="894"/>
      <c r="N30" s="894"/>
      <c r="O30" s="894"/>
      <c r="P30" s="894"/>
      <c r="Q30" s="894"/>
      <c r="R30" s="894"/>
      <c r="S30" s="894"/>
      <c r="T30" s="894"/>
      <c r="U30" s="894"/>
      <c r="V30" s="12"/>
      <c r="W30" s="12"/>
      <c r="X30" s="13">
        <v>17842</v>
      </c>
      <c r="Y30" s="1" t="s">
        <v>1</v>
      </c>
    </row>
    <row r="31" spans="1:25">
      <c r="A31" s="903" t="s">
        <v>27</v>
      </c>
      <c r="B31" s="904"/>
      <c r="C31" s="904"/>
      <c r="D31" s="904"/>
      <c r="E31" s="904"/>
      <c r="F31" s="904"/>
      <c r="G31" s="904"/>
      <c r="H31" s="904"/>
      <c r="I31" s="904"/>
      <c r="J31" s="904"/>
      <c r="K31" s="904"/>
      <c r="L31" s="904"/>
      <c r="M31" s="904"/>
      <c r="N31" s="904"/>
      <c r="O31" s="904"/>
      <c r="P31" s="904"/>
      <c r="Q31" s="904"/>
      <c r="R31" s="904"/>
      <c r="S31" s="904"/>
      <c r="T31" s="904"/>
      <c r="U31" s="904"/>
      <c r="V31" s="12"/>
      <c r="W31" s="12"/>
      <c r="X31" s="13">
        <v>10088</v>
      </c>
      <c r="Y31" s="1" t="s">
        <v>1</v>
      </c>
    </row>
    <row r="32" spans="1:25">
      <c r="A32" s="902" t="s">
        <v>28</v>
      </c>
      <c r="B32" s="894"/>
      <c r="C32" s="894"/>
      <c r="D32" s="894"/>
      <c r="E32" s="894"/>
      <c r="F32" s="894"/>
      <c r="G32" s="894"/>
      <c r="H32" s="894"/>
      <c r="I32" s="894"/>
      <c r="J32" s="894"/>
      <c r="K32" s="894"/>
      <c r="L32" s="894"/>
      <c r="M32" s="894"/>
      <c r="N32" s="894"/>
      <c r="O32" s="894"/>
      <c r="P32" s="894"/>
      <c r="Q32" s="894"/>
      <c r="R32" s="894"/>
      <c r="S32" s="894"/>
      <c r="T32" s="894"/>
      <c r="U32" s="894"/>
      <c r="V32" s="12"/>
      <c r="W32" s="12"/>
      <c r="X32" s="13">
        <v>1545</v>
      </c>
      <c r="Y32" s="1" t="s">
        <v>1</v>
      </c>
    </row>
    <row r="33" spans="1:25">
      <c r="A33" s="902" t="s">
        <v>29</v>
      </c>
      <c r="B33" s="894"/>
      <c r="C33" s="894"/>
      <c r="D33" s="894"/>
      <c r="E33" s="894"/>
      <c r="F33" s="894"/>
      <c r="G33" s="894"/>
      <c r="H33" s="894"/>
      <c r="I33" s="894"/>
      <c r="J33" s="894"/>
      <c r="K33" s="894"/>
      <c r="L33" s="894"/>
      <c r="M33" s="894"/>
      <c r="N33" s="894"/>
      <c r="O33" s="894"/>
      <c r="P33" s="894"/>
      <c r="Q33" s="894"/>
      <c r="R33" s="894"/>
      <c r="S33" s="894"/>
      <c r="T33" s="894"/>
      <c r="U33" s="894"/>
      <c r="V33" s="12"/>
      <c r="W33" s="12"/>
      <c r="X33" s="13">
        <v>-4236</v>
      </c>
      <c r="Y33" s="1" t="s">
        <v>1</v>
      </c>
    </row>
    <row r="34" spans="1:25">
      <c r="A34" s="902" t="s">
        <v>30</v>
      </c>
      <c r="B34" s="894"/>
      <c r="C34" s="894"/>
      <c r="D34" s="894"/>
      <c r="E34" s="894"/>
      <c r="F34" s="894"/>
      <c r="G34" s="894"/>
      <c r="H34" s="894"/>
      <c r="I34" s="894"/>
      <c r="J34" s="894"/>
      <c r="K34" s="894"/>
      <c r="L34" s="894"/>
      <c r="M34" s="894"/>
      <c r="N34" s="894"/>
      <c r="O34" s="894"/>
      <c r="P34" s="894"/>
      <c r="Q34" s="894"/>
      <c r="R34" s="894"/>
      <c r="S34" s="894"/>
      <c r="T34" s="894"/>
      <c r="U34" s="894"/>
      <c r="V34" s="12">
        <f>SUM(V30:V33)</f>
        <v>0</v>
      </c>
      <c r="W34" s="12">
        <f>SUM(W30:W33)</f>
        <v>0</v>
      </c>
      <c r="X34" s="12">
        <f>SUM(X30:X33)</f>
        <v>25239</v>
      </c>
      <c r="Y34" s="1" t="s">
        <v>1</v>
      </c>
    </row>
    <row r="35" spans="1:25">
      <c r="A35" s="897" t="s">
        <v>31</v>
      </c>
      <c r="B35" s="898"/>
      <c r="C35" s="898"/>
      <c r="D35" s="898"/>
      <c r="E35" s="898"/>
      <c r="F35" s="898"/>
      <c r="G35" s="898"/>
      <c r="H35" s="898"/>
      <c r="I35" s="898"/>
      <c r="J35" s="898"/>
      <c r="K35" s="898"/>
      <c r="L35" s="898"/>
      <c r="M35" s="898"/>
      <c r="N35" s="898"/>
      <c r="O35" s="898"/>
      <c r="P35" s="898"/>
      <c r="Q35" s="898"/>
      <c r="R35" s="898"/>
      <c r="S35" s="898"/>
      <c r="T35" s="898"/>
      <c r="U35" s="898"/>
      <c r="V35" s="12">
        <f t="shared" ref="V35:W35" si="1">+V34+V28</f>
        <v>57</v>
      </c>
      <c r="W35" s="12">
        <f t="shared" si="1"/>
        <v>57</v>
      </c>
      <c r="X35" s="12">
        <f>+X34+X28</f>
        <v>48938</v>
      </c>
      <c r="Y35" s="1" t="s">
        <v>1</v>
      </c>
    </row>
    <row r="36" spans="1:25">
      <c r="A36" s="897" t="s">
        <v>32</v>
      </c>
      <c r="B36" s="898"/>
      <c r="C36" s="898"/>
      <c r="D36" s="898"/>
      <c r="E36" s="898"/>
      <c r="F36" s="898"/>
      <c r="G36" s="898"/>
      <c r="H36" s="898"/>
      <c r="I36" s="898"/>
      <c r="J36" s="898"/>
      <c r="K36" s="898"/>
      <c r="L36" s="898"/>
      <c r="M36" s="898"/>
      <c r="N36" s="898"/>
      <c r="O36" s="898"/>
      <c r="P36" s="898"/>
      <c r="Q36" s="898"/>
      <c r="R36" s="898"/>
      <c r="S36" s="898"/>
      <c r="T36" s="898"/>
      <c r="U36" s="898"/>
      <c r="V36" s="12">
        <f>V35+V19</f>
        <v>57</v>
      </c>
      <c r="W36" s="12">
        <f>W35+W19</f>
        <v>57</v>
      </c>
      <c r="X36" s="12">
        <f>X35+X19</f>
        <v>58938</v>
      </c>
      <c r="Y36" s="1" t="s">
        <v>1</v>
      </c>
    </row>
    <row r="37" spans="1:25">
      <c r="A37" s="899" t="s">
        <v>33</v>
      </c>
      <c r="B37" s="900"/>
      <c r="C37" s="900"/>
      <c r="D37" s="900"/>
      <c r="E37" s="900"/>
      <c r="F37" s="900"/>
      <c r="G37" s="900"/>
      <c r="H37" s="900"/>
      <c r="I37" s="900"/>
      <c r="J37" s="900"/>
      <c r="K37" s="900"/>
      <c r="L37" s="900"/>
      <c r="M37" s="900"/>
      <c r="N37" s="900"/>
      <c r="O37" s="900"/>
      <c r="P37" s="900"/>
      <c r="Q37" s="900"/>
      <c r="R37" s="900"/>
      <c r="S37" s="900"/>
      <c r="T37" s="900"/>
      <c r="U37" s="901"/>
      <c r="V37" s="14">
        <f>+V36+V17</f>
        <v>8361</v>
      </c>
      <c r="W37" s="14">
        <f>+W36+W17</f>
        <v>8277</v>
      </c>
      <c r="X37" s="14">
        <f>+X36+X17</f>
        <v>2073938</v>
      </c>
      <c r="Y37" s="1" t="s">
        <v>1</v>
      </c>
    </row>
    <row r="38" spans="1:25">
      <c r="A38" s="895" t="s">
        <v>34</v>
      </c>
      <c r="B38" s="896"/>
      <c r="C38" s="896"/>
      <c r="D38" s="896"/>
      <c r="E38" s="896"/>
      <c r="F38" s="896"/>
      <c r="G38" s="896"/>
      <c r="H38" s="896"/>
      <c r="I38" s="896"/>
      <c r="J38" s="896"/>
      <c r="K38" s="896"/>
      <c r="L38" s="896"/>
      <c r="M38" s="896"/>
      <c r="N38" s="896"/>
      <c r="O38" s="896"/>
      <c r="P38" s="896"/>
      <c r="Q38" s="896"/>
      <c r="R38" s="896"/>
      <c r="S38" s="896"/>
      <c r="T38" s="896"/>
      <c r="U38" s="896"/>
      <c r="V38" s="12"/>
      <c r="W38" s="12"/>
      <c r="X38" s="13"/>
      <c r="Y38" s="1" t="s">
        <v>1</v>
      </c>
    </row>
    <row r="39" spans="1:25">
      <c r="A39" s="897" t="s">
        <v>35</v>
      </c>
      <c r="B39" s="905"/>
      <c r="C39" s="905"/>
      <c r="D39" s="905"/>
      <c r="E39" s="905"/>
      <c r="F39" s="905"/>
      <c r="G39" s="905"/>
      <c r="H39" s="905"/>
      <c r="I39" s="905"/>
      <c r="J39" s="905"/>
      <c r="K39" s="905"/>
      <c r="L39" s="905"/>
      <c r="M39" s="905"/>
      <c r="N39" s="905"/>
      <c r="O39" s="905"/>
      <c r="P39" s="905"/>
      <c r="Q39" s="905"/>
      <c r="R39" s="905"/>
      <c r="S39" s="905"/>
      <c r="T39" s="905"/>
      <c r="U39" s="906"/>
      <c r="V39" s="15">
        <v>0</v>
      </c>
      <c r="W39" s="13">
        <v>0</v>
      </c>
      <c r="X39" s="13">
        <v>0</v>
      </c>
      <c r="Y39" s="1" t="s">
        <v>1</v>
      </c>
    </row>
    <row r="40" spans="1:25">
      <c r="A40" s="897" t="s">
        <v>36</v>
      </c>
      <c r="B40" s="898"/>
      <c r="C40" s="898"/>
      <c r="D40" s="898"/>
      <c r="E40" s="898"/>
      <c r="F40" s="898"/>
      <c r="G40" s="898"/>
      <c r="H40" s="898"/>
      <c r="I40" s="898"/>
      <c r="J40" s="898"/>
      <c r="K40" s="898"/>
      <c r="L40" s="898"/>
      <c r="M40" s="898"/>
      <c r="N40" s="898"/>
      <c r="O40" s="898"/>
      <c r="P40" s="898"/>
      <c r="Q40" s="898"/>
      <c r="R40" s="898"/>
      <c r="S40" s="898"/>
      <c r="T40" s="898"/>
      <c r="U40" s="898"/>
      <c r="V40" s="12"/>
      <c r="W40" s="12"/>
      <c r="X40" s="13"/>
      <c r="Y40" s="1" t="s">
        <v>1</v>
      </c>
    </row>
    <row r="41" spans="1:25">
      <c r="A41" s="902" t="s">
        <v>37</v>
      </c>
      <c r="B41" s="894"/>
      <c r="C41" s="894"/>
      <c r="D41" s="894"/>
      <c r="E41" s="894"/>
      <c r="F41" s="894"/>
      <c r="G41" s="894"/>
      <c r="H41" s="894"/>
      <c r="I41" s="894"/>
      <c r="J41" s="894"/>
      <c r="K41" s="894"/>
      <c r="L41" s="894"/>
      <c r="M41" s="894"/>
      <c r="N41" s="894"/>
      <c r="O41" s="894"/>
      <c r="P41" s="894"/>
      <c r="Q41" s="894"/>
      <c r="R41" s="894"/>
      <c r="S41" s="894"/>
      <c r="T41" s="894"/>
      <c r="U41" s="894"/>
      <c r="V41" s="12">
        <v>-164</v>
      </c>
      <c r="W41" s="12">
        <v>-164</v>
      </c>
      <c r="X41" s="13">
        <v>0</v>
      </c>
      <c r="Y41" s="1" t="s">
        <v>1</v>
      </c>
    </row>
    <row r="42" spans="1:25">
      <c r="A42" s="902" t="s">
        <v>38</v>
      </c>
      <c r="B42" s="894"/>
      <c r="C42" s="894"/>
      <c r="D42" s="894"/>
      <c r="E42" s="894"/>
      <c r="F42" s="894"/>
      <c r="G42" s="894"/>
      <c r="H42" s="894"/>
      <c r="I42" s="894"/>
      <c r="J42" s="894"/>
      <c r="K42" s="894"/>
      <c r="L42" s="894"/>
      <c r="M42" s="894"/>
      <c r="N42" s="894"/>
      <c r="O42" s="894"/>
      <c r="P42" s="894"/>
      <c r="Q42" s="894"/>
      <c r="R42" s="894"/>
      <c r="S42" s="894"/>
      <c r="T42" s="894"/>
      <c r="U42" s="894"/>
      <c r="V42" s="12">
        <v>0</v>
      </c>
      <c r="W42" s="12">
        <v>0</v>
      </c>
      <c r="X42" s="12">
        <v>-3275</v>
      </c>
      <c r="Y42" s="1" t="s">
        <v>1</v>
      </c>
    </row>
    <row r="43" spans="1:25">
      <c r="A43" s="902" t="s">
        <v>39</v>
      </c>
      <c r="B43" s="894"/>
      <c r="C43" s="894"/>
      <c r="D43" s="894"/>
      <c r="E43" s="894"/>
      <c r="F43" s="894"/>
      <c r="G43" s="894"/>
      <c r="H43" s="894"/>
      <c r="I43" s="894"/>
      <c r="J43" s="894"/>
      <c r="K43" s="894"/>
      <c r="L43" s="894"/>
      <c r="M43" s="894"/>
      <c r="N43" s="894"/>
      <c r="O43" s="894"/>
      <c r="P43" s="894"/>
      <c r="Q43" s="894"/>
      <c r="R43" s="894"/>
      <c r="S43" s="894"/>
      <c r="T43" s="894"/>
      <c r="U43" s="894"/>
      <c r="V43" s="12">
        <v>0</v>
      </c>
      <c r="W43" s="12">
        <v>0</v>
      </c>
      <c r="X43" s="12">
        <v>-19759</v>
      </c>
      <c r="Y43" s="1" t="s">
        <v>1</v>
      </c>
    </row>
    <row r="44" spans="1:25">
      <c r="A44" s="902" t="s">
        <v>40</v>
      </c>
      <c r="B44" s="894"/>
      <c r="C44" s="894"/>
      <c r="D44" s="894"/>
      <c r="E44" s="894"/>
      <c r="F44" s="894"/>
      <c r="G44" s="894"/>
      <c r="H44" s="894"/>
      <c r="I44" s="894"/>
      <c r="J44" s="894"/>
      <c r="K44" s="894"/>
      <c r="L44" s="894"/>
      <c r="M44" s="894"/>
      <c r="N44" s="894"/>
      <c r="O44" s="894"/>
      <c r="P44" s="894"/>
      <c r="Q44" s="894"/>
      <c r="R44" s="894"/>
      <c r="S44" s="894"/>
      <c r="T44" s="894"/>
      <c r="U44" s="894"/>
      <c r="V44" s="12">
        <v>0</v>
      </c>
      <c r="W44" s="12">
        <v>0</v>
      </c>
      <c r="X44" s="16" t="s">
        <v>41</v>
      </c>
      <c r="Y44" s="1" t="s">
        <v>1</v>
      </c>
    </row>
    <row r="45" spans="1:25">
      <c r="A45" s="17" t="s">
        <v>42</v>
      </c>
      <c r="B45" s="18"/>
      <c r="C45" s="18"/>
      <c r="D45" s="18"/>
      <c r="E45" s="18"/>
      <c r="F45" s="18"/>
      <c r="G45" s="18"/>
      <c r="H45" s="18"/>
      <c r="I45" s="18"/>
      <c r="J45" s="18"/>
      <c r="K45" s="18"/>
      <c r="L45" s="18"/>
      <c r="M45" s="18"/>
      <c r="N45" s="18"/>
      <c r="O45" s="18"/>
      <c r="P45" s="18"/>
      <c r="Q45" s="18"/>
      <c r="R45" s="18"/>
      <c r="S45" s="18"/>
      <c r="T45" s="18"/>
      <c r="U45" s="18"/>
      <c r="V45" s="19">
        <f>SUM(V41:V44)</f>
        <v>-164</v>
      </c>
      <c r="W45" s="19">
        <f>SUM(W41:W44)</f>
        <v>-164</v>
      </c>
      <c r="X45" s="19">
        <f>SUM(X41:X44)</f>
        <v>-23034</v>
      </c>
      <c r="Y45" s="1" t="s">
        <v>1</v>
      </c>
    </row>
    <row r="46" spans="1:25" ht="18" customHeight="1">
      <c r="A46" s="897" t="s">
        <v>43</v>
      </c>
      <c r="B46" s="898"/>
      <c r="C46" s="898"/>
      <c r="D46" s="898"/>
      <c r="E46" s="898"/>
      <c r="F46" s="898"/>
      <c r="G46" s="898"/>
      <c r="H46" s="898"/>
      <c r="I46" s="898"/>
      <c r="J46" s="898"/>
      <c r="K46" s="898"/>
      <c r="L46" s="898"/>
      <c r="M46" s="898"/>
      <c r="N46" s="898"/>
      <c r="O46" s="898"/>
      <c r="P46" s="898"/>
      <c r="Q46" s="898"/>
      <c r="R46" s="898"/>
      <c r="S46" s="898"/>
      <c r="T46" s="898"/>
      <c r="U46" s="898"/>
      <c r="V46" s="20">
        <f>SUM(V39+V45)</f>
        <v>-164</v>
      </c>
      <c r="W46" s="20">
        <f>SUM(W39+W45)</f>
        <v>-164</v>
      </c>
      <c r="X46" s="20">
        <f>SUM(X39+X45)</f>
        <v>-23034</v>
      </c>
      <c r="Y46" s="1" t="s">
        <v>1</v>
      </c>
    </row>
    <row r="47" spans="1:25" ht="18" customHeight="1">
      <c r="A47" s="907" t="s">
        <v>44</v>
      </c>
      <c r="B47" s="908"/>
      <c r="C47" s="908"/>
      <c r="D47" s="908"/>
      <c r="E47" s="908"/>
      <c r="F47" s="908"/>
      <c r="G47" s="908"/>
      <c r="H47" s="908"/>
      <c r="I47" s="908"/>
      <c r="J47" s="908"/>
      <c r="K47" s="908"/>
      <c r="L47" s="908"/>
      <c r="M47" s="908"/>
      <c r="N47" s="908"/>
      <c r="O47" s="908"/>
      <c r="P47" s="908"/>
      <c r="Q47" s="908"/>
      <c r="R47" s="908"/>
      <c r="S47" s="908"/>
      <c r="T47" s="908"/>
      <c r="U47" s="908"/>
      <c r="V47" s="21">
        <f>V37+V46</f>
        <v>8197</v>
      </c>
      <c r="W47" s="21">
        <f>W37+W46</f>
        <v>8113</v>
      </c>
      <c r="X47" s="21">
        <f>X37+X46</f>
        <v>2050904</v>
      </c>
      <c r="Y47" s="1" t="s">
        <v>1</v>
      </c>
    </row>
    <row r="48" spans="1:25" ht="18" customHeight="1">
      <c r="A48" s="909" t="s">
        <v>45</v>
      </c>
      <c r="B48" s="908"/>
      <c r="C48" s="908"/>
      <c r="D48" s="908"/>
      <c r="E48" s="908"/>
      <c r="F48" s="908"/>
      <c r="G48" s="908"/>
      <c r="H48" s="908"/>
      <c r="I48" s="908"/>
      <c r="J48" s="908"/>
      <c r="K48" s="908"/>
      <c r="L48" s="908"/>
      <c r="M48" s="908"/>
      <c r="N48" s="908"/>
      <c r="O48" s="908"/>
      <c r="P48" s="908"/>
      <c r="Q48" s="908"/>
      <c r="R48" s="908"/>
      <c r="S48" s="908"/>
      <c r="T48" s="908"/>
      <c r="U48" s="908"/>
      <c r="V48" s="22">
        <f>+V47-V17</f>
        <v>-107</v>
      </c>
      <c r="W48" s="22">
        <f>+W47-W17</f>
        <v>-107</v>
      </c>
      <c r="X48" s="22">
        <f>+X47-X17</f>
        <v>35904</v>
      </c>
      <c r="Y48" s="1" t="s">
        <v>1</v>
      </c>
    </row>
    <row r="49" spans="1:25">
      <c r="A49" s="910" t="s">
        <v>46</v>
      </c>
      <c r="B49" s="911"/>
      <c r="C49" s="911"/>
      <c r="D49" s="911"/>
      <c r="E49" s="911"/>
      <c r="F49" s="911"/>
      <c r="G49" s="911"/>
      <c r="H49" s="911"/>
      <c r="I49" s="911"/>
      <c r="J49" s="911"/>
      <c r="K49" s="911"/>
      <c r="L49" s="911"/>
      <c r="M49" s="911"/>
      <c r="N49" s="911"/>
      <c r="O49" s="911"/>
      <c r="P49" s="911"/>
      <c r="Q49" s="911"/>
      <c r="R49" s="911"/>
      <c r="S49" s="911"/>
      <c r="T49" s="911"/>
      <c r="U49" s="911"/>
      <c r="V49" s="911"/>
      <c r="W49" s="911"/>
      <c r="X49" s="911"/>
      <c r="Y49" s="1" t="s">
        <v>1</v>
      </c>
    </row>
    <row r="50" spans="1:25" ht="18" customHeight="1">
      <c r="A50" s="912"/>
      <c r="B50" s="912"/>
      <c r="C50" s="912"/>
      <c r="D50" s="912"/>
      <c r="E50" s="912"/>
      <c r="F50" s="912"/>
      <c r="G50" s="912"/>
      <c r="H50" s="912"/>
      <c r="I50" s="912"/>
      <c r="J50" s="912"/>
      <c r="K50" s="912"/>
      <c r="L50" s="912"/>
      <c r="M50" s="912"/>
      <c r="N50" s="912"/>
      <c r="O50" s="912"/>
      <c r="P50" s="912"/>
      <c r="Q50" s="912"/>
      <c r="R50" s="912"/>
      <c r="S50" s="912"/>
      <c r="T50" s="912"/>
      <c r="U50" s="912"/>
      <c r="V50" s="912"/>
      <c r="W50" s="912"/>
      <c r="X50" s="912"/>
      <c r="Y50" s="1" t="s">
        <v>1</v>
      </c>
    </row>
    <row r="51" spans="1:25" ht="18" customHeight="1">
      <c r="A51" s="912"/>
      <c r="B51" s="912"/>
      <c r="C51" s="912"/>
      <c r="D51" s="912"/>
      <c r="E51" s="912"/>
      <c r="F51" s="912"/>
      <c r="G51" s="912"/>
      <c r="H51" s="912"/>
      <c r="I51" s="912"/>
      <c r="J51" s="912"/>
      <c r="K51" s="912"/>
      <c r="L51" s="912"/>
      <c r="M51" s="912"/>
      <c r="N51" s="912"/>
      <c r="O51" s="912"/>
      <c r="P51" s="912"/>
      <c r="Q51" s="912"/>
      <c r="R51" s="912"/>
      <c r="S51" s="912"/>
      <c r="T51" s="912"/>
      <c r="U51" s="912"/>
      <c r="V51" s="912"/>
      <c r="W51" s="912"/>
      <c r="X51" s="912"/>
      <c r="Y51" s="1" t="s">
        <v>1</v>
      </c>
    </row>
    <row r="52" spans="1:25" ht="18" customHeight="1">
      <c r="Y52" s="1" t="s">
        <v>1</v>
      </c>
    </row>
    <row r="53" spans="1:25" ht="18" customHeight="1">
      <c r="Y53" s="1" t="s">
        <v>1</v>
      </c>
    </row>
    <row r="54" spans="1:25" ht="18" customHeight="1">
      <c r="Y54" s="1" t="s">
        <v>1</v>
      </c>
    </row>
    <row r="55" spans="1:25" ht="18" customHeight="1">
      <c r="Y55" s="1" t="s">
        <v>1</v>
      </c>
    </row>
    <row r="56" spans="1:25" ht="18" customHeight="1">
      <c r="Y56" s="1" t="s">
        <v>1</v>
      </c>
    </row>
    <row r="57" spans="1:25" ht="22.5">
      <c r="A57" s="869" t="s">
        <v>2</v>
      </c>
      <c r="B57" s="864"/>
      <c r="C57" s="864"/>
      <c r="D57" s="864"/>
      <c r="E57" s="864"/>
      <c r="F57" s="864"/>
      <c r="G57" s="864"/>
      <c r="H57" s="864"/>
      <c r="I57" s="864"/>
      <c r="J57" s="864"/>
      <c r="K57" s="864"/>
      <c r="L57" s="864"/>
      <c r="M57" s="864"/>
      <c r="N57" s="864"/>
      <c r="O57" s="864"/>
      <c r="P57" s="864"/>
      <c r="Q57" s="864"/>
      <c r="R57" s="864"/>
      <c r="S57" s="864"/>
      <c r="T57" s="864"/>
      <c r="U57" s="864"/>
      <c r="V57" s="864"/>
      <c r="W57" s="864"/>
      <c r="X57" s="864"/>
      <c r="Y57" s="1" t="s">
        <v>1</v>
      </c>
    </row>
    <row r="58" spans="1:25" ht="23.25">
      <c r="A58" s="863" t="str">
        <f>A5</f>
        <v>Drug Enfocement Administration</v>
      </c>
      <c r="B58" s="915"/>
      <c r="C58" s="915"/>
      <c r="D58" s="915"/>
      <c r="E58" s="915"/>
      <c r="F58" s="915"/>
      <c r="G58" s="915"/>
      <c r="H58" s="915"/>
      <c r="I58" s="915"/>
      <c r="J58" s="915"/>
      <c r="K58" s="915"/>
      <c r="L58" s="915"/>
      <c r="M58" s="915"/>
      <c r="N58" s="915"/>
      <c r="O58" s="915"/>
      <c r="P58" s="915"/>
      <c r="Q58" s="915"/>
      <c r="R58" s="915"/>
      <c r="S58" s="915"/>
      <c r="T58" s="915"/>
      <c r="U58" s="915"/>
      <c r="V58" s="915"/>
      <c r="W58" s="915"/>
      <c r="X58" s="915"/>
      <c r="Y58" s="1" t="s">
        <v>1</v>
      </c>
    </row>
    <row r="59" spans="1:25" ht="23.25">
      <c r="A59" s="863" t="s">
        <v>4</v>
      </c>
      <c r="B59" s="864"/>
      <c r="C59" s="864"/>
      <c r="D59" s="864"/>
      <c r="E59" s="864"/>
      <c r="F59" s="864"/>
      <c r="G59" s="864"/>
      <c r="H59" s="864"/>
      <c r="I59" s="864"/>
      <c r="J59" s="864"/>
      <c r="K59" s="864"/>
      <c r="L59" s="864"/>
      <c r="M59" s="864"/>
      <c r="N59" s="864"/>
      <c r="O59" s="864"/>
      <c r="P59" s="864"/>
      <c r="Q59" s="864"/>
      <c r="R59" s="864"/>
      <c r="S59" s="864"/>
      <c r="T59" s="864"/>
      <c r="U59" s="864"/>
      <c r="V59" s="864"/>
      <c r="W59" s="864"/>
      <c r="X59" s="864"/>
      <c r="Y59" s="1" t="s">
        <v>1</v>
      </c>
    </row>
    <row r="60" spans="1:25" ht="23.25">
      <c r="A60" s="863" t="s">
        <v>5</v>
      </c>
      <c r="B60" s="870"/>
      <c r="C60" s="870"/>
      <c r="D60" s="870"/>
      <c r="E60" s="870"/>
      <c r="F60" s="870"/>
      <c r="G60" s="870"/>
      <c r="H60" s="870"/>
      <c r="I60" s="870"/>
      <c r="J60" s="870"/>
      <c r="K60" s="870"/>
      <c r="L60" s="870"/>
      <c r="M60" s="870"/>
      <c r="N60" s="870"/>
      <c r="O60" s="870"/>
      <c r="P60" s="870"/>
      <c r="Q60" s="870"/>
      <c r="R60" s="870"/>
      <c r="S60" s="870"/>
      <c r="T60" s="870"/>
      <c r="U60" s="870"/>
      <c r="V60" s="870"/>
      <c r="W60" s="870"/>
      <c r="X60" s="870"/>
      <c r="Y60" s="1" t="s">
        <v>1</v>
      </c>
    </row>
    <row r="61" spans="1:25" ht="18" customHeight="1">
      <c r="Y61" s="1" t="s">
        <v>1</v>
      </c>
    </row>
    <row r="62" spans="1:25" ht="18" customHeight="1">
      <c r="Y62" s="1" t="s">
        <v>1</v>
      </c>
    </row>
    <row r="63" spans="1:25" ht="18" customHeight="1">
      <c r="Y63" s="1" t="s">
        <v>1</v>
      </c>
    </row>
    <row r="64" spans="1:25" ht="18" customHeight="1">
      <c r="Y64" s="1" t="s">
        <v>1</v>
      </c>
    </row>
    <row r="65" spans="1:25" ht="18" customHeight="1">
      <c r="A65" s="25"/>
      <c r="B65" s="25"/>
      <c r="C65" s="25"/>
      <c r="D65" s="26"/>
      <c r="E65" s="26"/>
      <c r="F65" s="26"/>
      <c r="G65" s="26"/>
      <c r="H65" s="26"/>
      <c r="I65" s="26"/>
      <c r="J65" s="26"/>
      <c r="K65" s="26"/>
      <c r="L65" s="26"/>
      <c r="M65" s="26"/>
      <c r="N65" s="26"/>
      <c r="O65" s="26"/>
      <c r="P65" s="26"/>
      <c r="Q65" s="26"/>
      <c r="R65" s="26"/>
      <c r="S65" s="26"/>
      <c r="T65" s="26"/>
      <c r="U65" s="26"/>
      <c r="V65" s="26"/>
      <c r="W65" s="26"/>
      <c r="X65" s="26"/>
      <c r="Y65" s="1" t="s">
        <v>1</v>
      </c>
    </row>
    <row r="66" spans="1:25" ht="22.5" customHeight="1">
      <c r="A66" s="916" t="s">
        <v>47</v>
      </c>
      <c r="B66" s="917"/>
      <c r="C66" s="917"/>
      <c r="D66" s="922" t="s">
        <v>48</v>
      </c>
      <c r="E66" s="923"/>
      <c r="F66" s="924"/>
      <c r="G66" s="922" t="s">
        <v>49</v>
      </c>
      <c r="H66" s="928"/>
      <c r="I66" s="929"/>
      <c r="J66" s="922" t="s">
        <v>50</v>
      </c>
      <c r="K66" s="923"/>
      <c r="L66" s="924"/>
      <c r="M66" s="922" t="s">
        <v>33</v>
      </c>
      <c r="N66" s="923"/>
      <c r="O66" s="924"/>
      <c r="P66" s="922" t="s">
        <v>51</v>
      </c>
      <c r="Q66" s="933"/>
      <c r="R66" s="933"/>
      <c r="S66" s="922" t="s">
        <v>52</v>
      </c>
      <c r="T66" s="923"/>
      <c r="U66" s="923"/>
      <c r="V66" s="922" t="s">
        <v>53</v>
      </c>
      <c r="W66" s="923"/>
      <c r="X66" s="924"/>
      <c r="Y66" s="1" t="s">
        <v>1</v>
      </c>
    </row>
    <row r="67" spans="1:25" ht="27.75" customHeight="1">
      <c r="A67" s="918"/>
      <c r="B67" s="919"/>
      <c r="C67" s="919"/>
      <c r="D67" s="925"/>
      <c r="E67" s="926"/>
      <c r="F67" s="927"/>
      <c r="G67" s="930"/>
      <c r="H67" s="931"/>
      <c r="I67" s="932"/>
      <c r="J67" s="925"/>
      <c r="K67" s="926"/>
      <c r="L67" s="927"/>
      <c r="M67" s="925"/>
      <c r="N67" s="926"/>
      <c r="O67" s="927"/>
      <c r="P67" s="934"/>
      <c r="Q67" s="935"/>
      <c r="R67" s="935"/>
      <c r="S67" s="925"/>
      <c r="T67" s="926"/>
      <c r="U67" s="926"/>
      <c r="V67" s="925"/>
      <c r="W67" s="926"/>
      <c r="X67" s="927"/>
      <c r="Y67" s="1" t="s">
        <v>1</v>
      </c>
    </row>
    <row r="68" spans="1:25" ht="16.5" thickBot="1">
      <c r="A68" s="920"/>
      <c r="B68" s="921"/>
      <c r="C68" s="921"/>
      <c r="D68" s="27" t="s">
        <v>54</v>
      </c>
      <c r="E68" s="28" t="s">
        <v>8</v>
      </c>
      <c r="F68" s="29" t="s">
        <v>9</v>
      </c>
      <c r="G68" s="27" t="s">
        <v>54</v>
      </c>
      <c r="H68" s="28" t="s">
        <v>8</v>
      </c>
      <c r="I68" s="29" t="s">
        <v>9</v>
      </c>
      <c r="J68" s="27" t="s">
        <v>54</v>
      </c>
      <c r="K68" s="28" t="s">
        <v>8</v>
      </c>
      <c r="L68" s="29" t="s">
        <v>9</v>
      </c>
      <c r="M68" s="27" t="s">
        <v>54</v>
      </c>
      <c r="N68" s="28" t="s">
        <v>8</v>
      </c>
      <c r="O68" s="29" t="s">
        <v>9</v>
      </c>
      <c r="P68" s="27" t="s">
        <v>54</v>
      </c>
      <c r="Q68" s="28" t="s">
        <v>8</v>
      </c>
      <c r="R68" s="29" t="s">
        <v>9</v>
      </c>
      <c r="S68" s="27" t="s">
        <v>54</v>
      </c>
      <c r="T68" s="28" t="s">
        <v>8</v>
      </c>
      <c r="U68" s="29" t="s">
        <v>9</v>
      </c>
      <c r="V68" s="30" t="s">
        <v>54</v>
      </c>
      <c r="W68" s="28" t="s">
        <v>8</v>
      </c>
      <c r="X68" s="31" t="s">
        <v>9</v>
      </c>
      <c r="Y68" s="1" t="s">
        <v>1</v>
      </c>
    </row>
    <row r="69" spans="1:25">
      <c r="A69" s="32"/>
      <c r="B69" s="936" t="s">
        <v>55</v>
      </c>
      <c r="C69" s="936"/>
      <c r="D69" s="33">
        <v>7294</v>
      </c>
      <c r="E69" s="34">
        <v>7256</v>
      </c>
      <c r="F69" s="35">
        <v>1603678</v>
      </c>
      <c r="G69" s="33">
        <v>7199</v>
      </c>
      <c r="H69" s="34">
        <v>7161</v>
      </c>
      <c r="I69" s="35">
        <v>1601690</v>
      </c>
      <c r="J69" s="33">
        <v>57</v>
      </c>
      <c r="K69" s="34">
        <v>57</v>
      </c>
      <c r="L69" s="35">
        <v>49570</v>
      </c>
      <c r="M69" s="33">
        <f>G69+J69</f>
        <v>7256</v>
      </c>
      <c r="N69" s="34">
        <f t="shared" ref="N69:O71" si="2">H69+K69</f>
        <v>7218</v>
      </c>
      <c r="O69" s="35">
        <f t="shared" si="2"/>
        <v>1651260</v>
      </c>
      <c r="P69" s="33">
        <v>0</v>
      </c>
      <c r="Q69" s="34">
        <v>0</v>
      </c>
      <c r="R69" s="36">
        <v>0</v>
      </c>
      <c r="S69" s="33">
        <v>-164</v>
      </c>
      <c r="T69" s="34">
        <v>-164</v>
      </c>
      <c r="U69" s="35">
        <v>-14081</v>
      </c>
      <c r="V69" s="33">
        <f>P69+M69+S69</f>
        <v>7092</v>
      </c>
      <c r="W69" s="34">
        <f>+N69+Q69+T69</f>
        <v>7054</v>
      </c>
      <c r="X69" s="37">
        <f>R69+O69+U69</f>
        <v>1637179</v>
      </c>
      <c r="Y69" s="1" t="s">
        <v>1</v>
      </c>
    </row>
    <row r="70" spans="1:25">
      <c r="A70" s="32"/>
      <c r="B70" s="936" t="s">
        <v>56</v>
      </c>
      <c r="C70" s="936"/>
      <c r="D70" s="33">
        <v>1074</v>
      </c>
      <c r="E70" s="34">
        <v>1030</v>
      </c>
      <c r="F70" s="38">
        <v>406365</v>
      </c>
      <c r="G70" s="33">
        <v>1074</v>
      </c>
      <c r="H70" s="34">
        <v>1030</v>
      </c>
      <c r="I70" s="39">
        <v>417670</v>
      </c>
      <c r="J70" s="33">
        <v>0</v>
      </c>
      <c r="K70" s="34">
        <v>0</v>
      </c>
      <c r="L70" s="39">
        <v>-727</v>
      </c>
      <c r="M70" s="33">
        <f t="shared" ref="M70:M71" si="3">G70+J70</f>
        <v>1074</v>
      </c>
      <c r="N70" s="34">
        <f t="shared" si="2"/>
        <v>1030</v>
      </c>
      <c r="O70" s="39">
        <f t="shared" si="2"/>
        <v>416943</v>
      </c>
      <c r="P70" s="33">
        <v>0</v>
      </c>
      <c r="Q70" s="34">
        <v>0</v>
      </c>
      <c r="R70" s="39">
        <v>0</v>
      </c>
      <c r="S70" s="33">
        <v>0</v>
      </c>
      <c r="T70" s="34">
        <v>0</v>
      </c>
      <c r="U70" s="35">
        <v>-8949</v>
      </c>
      <c r="V70" s="33">
        <f>P70+M70+S70</f>
        <v>1074</v>
      </c>
      <c r="W70" s="34">
        <f>+N70+Q70+T70</f>
        <v>1030</v>
      </c>
      <c r="X70" s="37">
        <f>R70+O70+U70</f>
        <v>407994</v>
      </c>
      <c r="Y70" s="1" t="s">
        <v>1</v>
      </c>
    </row>
    <row r="71" spans="1:25">
      <c r="A71" s="32"/>
      <c r="B71" s="937" t="s">
        <v>57</v>
      </c>
      <c r="C71" s="937"/>
      <c r="D71" s="33">
        <v>31</v>
      </c>
      <c r="E71" s="34">
        <v>29</v>
      </c>
      <c r="F71" s="39">
        <v>5600</v>
      </c>
      <c r="G71" s="33">
        <v>31</v>
      </c>
      <c r="H71" s="34">
        <v>29</v>
      </c>
      <c r="I71" s="39">
        <v>5640</v>
      </c>
      <c r="J71" s="33">
        <v>0</v>
      </c>
      <c r="K71" s="34">
        <v>0</v>
      </c>
      <c r="L71" s="39">
        <v>95</v>
      </c>
      <c r="M71" s="33">
        <f t="shared" si="3"/>
        <v>31</v>
      </c>
      <c r="N71" s="34">
        <f t="shared" si="2"/>
        <v>29</v>
      </c>
      <c r="O71" s="39">
        <f t="shared" si="2"/>
        <v>5735</v>
      </c>
      <c r="P71" s="33">
        <f>0</f>
        <v>0</v>
      </c>
      <c r="Q71" s="34">
        <v>0</v>
      </c>
      <c r="R71" s="39">
        <v>0</v>
      </c>
      <c r="S71" s="33">
        <v>0</v>
      </c>
      <c r="T71" s="34">
        <v>0</v>
      </c>
      <c r="U71" s="35">
        <v>-4</v>
      </c>
      <c r="V71" s="33">
        <f>P71+M71+S71</f>
        <v>31</v>
      </c>
      <c r="W71" s="34">
        <f>+N71+Q71+T71</f>
        <v>29</v>
      </c>
      <c r="X71" s="37">
        <f>R71+O71+U71</f>
        <v>5731</v>
      </c>
      <c r="Y71" s="1" t="s">
        <v>1</v>
      </c>
    </row>
    <row r="72" spans="1:25">
      <c r="A72" s="40"/>
      <c r="B72" s="41"/>
      <c r="C72" s="41" t="s">
        <v>58</v>
      </c>
      <c r="D72" s="42">
        <f t="shared" ref="D72:X72" si="4">SUM(D69:D71)</f>
        <v>8399</v>
      </c>
      <c r="E72" s="43">
        <f t="shared" si="4"/>
        <v>8315</v>
      </c>
      <c r="F72" s="44">
        <f t="shared" si="4"/>
        <v>2015643</v>
      </c>
      <c r="G72" s="42">
        <f t="shared" si="4"/>
        <v>8304</v>
      </c>
      <c r="H72" s="43">
        <f t="shared" si="4"/>
        <v>8220</v>
      </c>
      <c r="I72" s="44">
        <f t="shared" si="4"/>
        <v>2025000</v>
      </c>
      <c r="J72" s="42">
        <f t="shared" si="4"/>
        <v>57</v>
      </c>
      <c r="K72" s="43">
        <f t="shared" si="4"/>
        <v>57</v>
      </c>
      <c r="L72" s="44">
        <f t="shared" si="4"/>
        <v>48938</v>
      </c>
      <c r="M72" s="42">
        <f t="shared" si="4"/>
        <v>8361</v>
      </c>
      <c r="N72" s="43">
        <f t="shared" si="4"/>
        <v>8277</v>
      </c>
      <c r="O72" s="44">
        <f t="shared" si="4"/>
        <v>2073938</v>
      </c>
      <c r="P72" s="42">
        <f t="shared" si="4"/>
        <v>0</v>
      </c>
      <c r="Q72" s="43">
        <f t="shared" si="4"/>
        <v>0</v>
      </c>
      <c r="R72" s="44">
        <f t="shared" si="4"/>
        <v>0</v>
      </c>
      <c r="S72" s="42">
        <f t="shared" si="4"/>
        <v>-164</v>
      </c>
      <c r="T72" s="43">
        <f t="shared" si="4"/>
        <v>-164</v>
      </c>
      <c r="U72" s="45">
        <f t="shared" si="4"/>
        <v>-23034</v>
      </c>
      <c r="V72" s="42">
        <f t="shared" si="4"/>
        <v>8197</v>
      </c>
      <c r="W72" s="43">
        <f t="shared" si="4"/>
        <v>8113</v>
      </c>
      <c r="X72" s="46">
        <f t="shared" si="4"/>
        <v>2050904</v>
      </c>
      <c r="Y72" s="1" t="s">
        <v>1</v>
      </c>
    </row>
    <row r="73" spans="1:25" ht="34.5" customHeight="1">
      <c r="A73" s="47"/>
      <c r="B73" s="938" t="s">
        <v>59</v>
      </c>
      <c r="C73" s="939"/>
      <c r="D73" s="48"/>
      <c r="E73" s="49"/>
      <c r="F73" s="50"/>
      <c r="G73" s="48"/>
      <c r="H73" s="49"/>
      <c r="I73" s="51" t="s">
        <v>60</v>
      </c>
      <c r="J73" s="48"/>
      <c r="K73" s="49"/>
      <c r="L73" s="50"/>
      <c r="M73" s="48"/>
      <c r="N73" s="49"/>
      <c r="O73" s="50"/>
      <c r="P73" s="48"/>
      <c r="Q73" s="49"/>
      <c r="R73" s="50"/>
      <c r="S73" s="48"/>
      <c r="T73" s="49"/>
      <c r="U73" s="52" t="s">
        <v>41</v>
      </c>
      <c r="V73" s="48"/>
      <c r="W73" s="49"/>
      <c r="X73" s="53" t="s">
        <v>41</v>
      </c>
      <c r="Y73" s="1" t="s">
        <v>1</v>
      </c>
    </row>
    <row r="74" spans="1:25" ht="17.25" customHeight="1">
      <c r="A74" s="54"/>
      <c r="B74" s="913"/>
      <c r="C74" s="914"/>
      <c r="D74" s="55"/>
      <c r="E74" s="56"/>
      <c r="F74" s="2"/>
      <c r="G74" s="57"/>
      <c r="H74" s="58"/>
      <c r="I74" s="58"/>
      <c r="J74" s="57"/>
      <c r="K74" s="58"/>
      <c r="L74" s="58"/>
      <c r="M74" s="57"/>
      <c r="N74" s="58"/>
      <c r="O74" s="58"/>
      <c r="P74" s="57"/>
      <c r="Q74" s="58"/>
      <c r="R74" s="58"/>
      <c r="S74" s="57"/>
      <c r="T74" s="58"/>
      <c r="U74" s="58"/>
      <c r="V74" s="57"/>
      <c r="W74" s="59"/>
      <c r="X74" s="60"/>
      <c r="Y74" s="1" t="s">
        <v>1</v>
      </c>
    </row>
    <row r="75" spans="1:25">
      <c r="A75" s="40"/>
      <c r="B75" s="940" t="s">
        <v>61</v>
      </c>
      <c r="C75" s="941"/>
      <c r="D75" s="61"/>
      <c r="E75" s="62">
        <v>1311</v>
      </c>
      <c r="F75" s="804"/>
      <c r="G75" s="61"/>
      <c r="H75" s="62">
        <v>1311</v>
      </c>
      <c r="I75" s="62"/>
      <c r="J75" s="61"/>
      <c r="K75" s="62">
        <v>0</v>
      </c>
      <c r="L75" s="62"/>
      <c r="M75" s="61"/>
      <c r="N75" s="62">
        <f>K75+H75</f>
        <v>1311</v>
      </c>
      <c r="O75" s="62"/>
      <c r="P75" s="61"/>
      <c r="Q75" s="62">
        <v>0</v>
      </c>
      <c r="R75" s="62"/>
      <c r="S75" s="61"/>
      <c r="T75" s="62">
        <v>-24</v>
      </c>
      <c r="U75" s="62"/>
      <c r="V75" s="61"/>
      <c r="W75" s="62">
        <f>Q75+N75+T75</f>
        <v>1287</v>
      </c>
      <c r="X75" s="66"/>
      <c r="Y75" s="1" t="s">
        <v>1</v>
      </c>
    </row>
    <row r="76" spans="1:25">
      <c r="A76" s="32"/>
      <c r="B76" s="942" t="s">
        <v>62</v>
      </c>
      <c r="C76" s="943"/>
      <c r="D76" s="33"/>
      <c r="E76" s="34">
        <f>+E72+E75</f>
        <v>9626</v>
      </c>
      <c r="F76" s="805"/>
      <c r="G76" s="33"/>
      <c r="H76" s="34">
        <f>+H72+H75</f>
        <v>9531</v>
      </c>
      <c r="I76" s="34"/>
      <c r="J76" s="33"/>
      <c r="K76" s="34">
        <f>+K72+K75</f>
        <v>57</v>
      </c>
      <c r="L76" s="34"/>
      <c r="M76" s="33"/>
      <c r="N76" s="34">
        <f>+N72+N75</f>
        <v>9588</v>
      </c>
      <c r="O76" s="34"/>
      <c r="P76" s="33"/>
      <c r="Q76" s="34">
        <f>+Q72+Q75</f>
        <v>0</v>
      </c>
      <c r="R76" s="34"/>
      <c r="S76" s="33"/>
      <c r="T76" s="34">
        <f>+T72+T75</f>
        <v>-188</v>
      </c>
      <c r="U76" s="34"/>
      <c r="V76" s="33"/>
      <c r="W76" s="34">
        <f>+W72+W75</f>
        <v>9400</v>
      </c>
      <c r="X76" s="13"/>
      <c r="Y76" s="1" t="s">
        <v>1</v>
      </c>
    </row>
    <row r="77" spans="1:25">
      <c r="A77" s="68"/>
      <c r="B77" s="944"/>
      <c r="C77" s="945"/>
      <c r="D77" s="55"/>
      <c r="E77" s="56"/>
      <c r="F77" s="3"/>
      <c r="G77" s="55"/>
      <c r="H77" s="56"/>
      <c r="I77" s="56"/>
      <c r="J77" s="55"/>
      <c r="K77" s="56"/>
      <c r="L77" s="56"/>
      <c r="M77" s="55"/>
      <c r="N77" s="56"/>
      <c r="O77" s="56"/>
      <c r="P77" s="55"/>
      <c r="Q77" s="56"/>
      <c r="R77" s="56"/>
      <c r="S77" s="55"/>
      <c r="T77" s="56"/>
      <c r="U77" s="56"/>
      <c r="V77" s="55"/>
      <c r="W77" s="806"/>
      <c r="X77" s="60"/>
      <c r="Y77" s="1" t="s">
        <v>1</v>
      </c>
    </row>
    <row r="78" spans="1:25">
      <c r="A78" s="32"/>
      <c r="B78" s="942" t="s">
        <v>63</v>
      </c>
      <c r="C78" s="943"/>
      <c r="D78" s="33"/>
      <c r="E78" s="34"/>
      <c r="F78" s="805"/>
      <c r="G78" s="33"/>
      <c r="H78" s="34"/>
      <c r="I78" s="34"/>
      <c r="J78" s="33"/>
      <c r="K78" s="34"/>
      <c r="L78" s="34"/>
      <c r="M78" s="33"/>
      <c r="N78" s="34"/>
      <c r="O78" s="34"/>
      <c r="P78" s="33"/>
      <c r="Q78" s="34"/>
      <c r="R78" s="34"/>
      <c r="S78" s="33"/>
      <c r="T78" s="34"/>
      <c r="U78" s="34"/>
      <c r="V78" s="33"/>
      <c r="W78" s="34"/>
      <c r="X78" s="13"/>
      <c r="Y78" s="1" t="s">
        <v>1</v>
      </c>
    </row>
    <row r="79" spans="1:25">
      <c r="A79" s="32"/>
      <c r="B79" s="69"/>
      <c r="C79" s="70" t="s">
        <v>64</v>
      </c>
      <c r="D79" s="33"/>
      <c r="E79" s="34">
        <v>1036</v>
      </c>
      <c r="F79" s="805"/>
      <c r="G79" s="33"/>
      <c r="H79" s="34">
        <v>1012</v>
      </c>
      <c r="I79" s="34"/>
      <c r="J79" s="33"/>
      <c r="K79" s="34">
        <v>0</v>
      </c>
      <c r="L79" s="34"/>
      <c r="M79" s="33"/>
      <c r="N79" s="34">
        <v>1012</v>
      </c>
      <c r="O79" s="34"/>
      <c r="P79" s="33"/>
      <c r="Q79" s="34">
        <v>0</v>
      </c>
      <c r="R79" s="34"/>
      <c r="S79" s="33"/>
      <c r="T79" s="34">
        <v>-24</v>
      </c>
      <c r="U79" s="34"/>
      <c r="V79" s="33"/>
      <c r="W79" s="71">
        <f>Q79+N79+T79</f>
        <v>988</v>
      </c>
      <c r="X79" s="13"/>
      <c r="Y79" s="1" t="s">
        <v>1</v>
      </c>
    </row>
    <row r="80" spans="1:25">
      <c r="A80" s="40"/>
      <c r="B80" s="72"/>
      <c r="C80" s="73" t="s">
        <v>65</v>
      </c>
      <c r="D80" s="61"/>
      <c r="E80" s="62">
        <v>63</v>
      </c>
      <c r="F80" s="804"/>
      <c r="G80" s="61"/>
      <c r="H80" s="62">
        <v>63</v>
      </c>
      <c r="I80" s="62"/>
      <c r="J80" s="61"/>
      <c r="K80" s="62">
        <v>1</v>
      </c>
      <c r="L80" s="62"/>
      <c r="M80" s="61"/>
      <c r="N80" s="62">
        <v>63</v>
      </c>
      <c r="O80" s="62"/>
      <c r="P80" s="61"/>
      <c r="Q80" s="62">
        <v>0</v>
      </c>
      <c r="R80" s="62"/>
      <c r="S80" s="61"/>
      <c r="T80" s="62">
        <v>-1</v>
      </c>
      <c r="U80" s="62"/>
      <c r="V80" s="61"/>
      <c r="W80" s="62">
        <f>Q80+N80+T80</f>
        <v>62</v>
      </c>
      <c r="X80" s="66"/>
      <c r="Y80" s="1" t="s">
        <v>1</v>
      </c>
    </row>
    <row r="81" spans="1:25">
      <c r="A81" s="40"/>
      <c r="B81" s="946" t="s">
        <v>66</v>
      </c>
      <c r="C81" s="947"/>
      <c r="D81" s="61"/>
      <c r="E81" s="62">
        <f>E80+E79+E76</f>
        <v>10725</v>
      </c>
      <c r="F81" s="804"/>
      <c r="G81" s="61"/>
      <c r="H81" s="62">
        <f>H80+H79+H76</f>
        <v>10606</v>
      </c>
      <c r="I81" s="62"/>
      <c r="J81" s="61"/>
      <c r="K81" s="62">
        <f>K80+K79+K76</f>
        <v>58</v>
      </c>
      <c r="L81" s="62"/>
      <c r="M81" s="61"/>
      <c r="N81" s="62">
        <f>N80+N79+N76</f>
        <v>10663</v>
      </c>
      <c r="O81" s="62"/>
      <c r="P81" s="61"/>
      <c r="Q81" s="62">
        <f>Q80+Q79+Q76</f>
        <v>0</v>
      </c>
      <c r="R81" s="62"/>
      <c r="S81" s="61"/>
      <c r="T81" s="62">
        <f>T80+T79+T76</f>
        <v>-213</v>
      </c>
      <c r="U81" s="62"/>
      <c r="V81" s="61"/>
      <c r="W81" s="62">
        <f>W80+W79+W76</f>
        <v>10450</v>
      </c>
      <c r="X81" s="66"/>
      <c r="Y81" s="1" t="s">
        <v>67</v>
      </c>
    </row>
    <row r="82" spans="1:25">
      <c r="C82" s="74"/>
    </row>
    <row r="83" spans="1:25" ht="119.25" customHeight="1">
      <c r="B83" s="951"/>
      <c r="C83" s="951"/>
      <c r="D83" s="950"/>
      <c r="E83" s="950"/>
      <c r="F83" s="950"/>
      <c r="G83" s="948"/>
      <c r="H83" s="948"/>
      <c r="I83" s="948"/>
      <c r="J83" s="948"/>
      <c r="K83" s="948"/>
      <c r="L83" s="948"/>
      <c r="M83" s="948"/>
      <c r="N83" s="948"/>
      <c r="O83" s="948"/>
      <c r="P83" s="948"/>
      <c r="Q83" s="948"/>
      <c r="R83" s="948"/>
      <c r="S83" s="948"/>
      <c r="T83" s="948"/>
      <c r="U83" s="948"/>
      <c r="V83" s="948"/>
      <c r="W83" s="948"/>
      <c r="X83" s="948"/>
    </row>
    <row r="84" spans="1:25" s="76" customFormat="1" ht="15">
      <c r="D84" s="77"/>
      <c r="E84" s="77"/>
      <c r="F84" s="77"/>
      <c r="G84" s="77"/>
      <c r="H84" s="77"/>
      <c r="I84" s="77"/>
      <c r="J84" s="77"/>
      <c r="K84" s="77"/>
      <c r="L84" s="77"/>
      <c r="M84" s="77"/>
      <c r="N84" s="77"/>
      <c r="O84" s="77"/>
      <c r="P84" s="77"/>
      <c r="Q84" s="77"/>
      <c r="R84" s="77"/>
      <c r="S84" s="77"/>
      <c r="T84" s="77"/>
      <c r="U84" s="77"/>
      <c r="V84" s="77"/>
      <c r="W84" s="77"/>
      <c r="X84" s="77"/>
      <c r="Y84" s="78"/>
    </row>
    <row r="85" spans="1:25" s="76" customFormat="1" ht="15">
      <c r="D85" s="77"/>
      <c r="E85" s="77"/>
      <c r="F85" s="77"/>
      <c r="G85" s="77"/>
      <c r="H85" s="77"/>
      <c r="I85" s="77"/>
      <c r="J85" s="77"/>
      <c r="K85" s="77"/>
      <c r="L85" s="77"/>
      <c r="M85" s="77"/>
      <c r="N85" s="77"/>
      <c r="O85" s="77"/>
      <c r="P85" s="77"/>
      <c r="Q85" s="77"/>
      <c r="R85" s="77"/>
      <c r="S85" s="77"/>
      <c r="T85" s="77"/>
      <c r="U85" s="77"/>
      <c r="V85" s="77"/>
      <c r="W85" s="77"/>
      <c r="X85" s="77"/>
      <c r="Y85" s="78"/>
    </row>
    <row r="86" spans="1:25" s="76" customFormat="1" ht="15">
      <c r="D86" s="77"/>
      <c r="E86" s="77"/>
      <c r="F86" s="77"/>
      <c r="G86" s="77"/>
      <c r="H86" s="77"/>
      <c r="I86" s="77"/>
      <c r="J86" s="77"/>
      <c r="K86" s="77"/>
      <c r="L86" s="77"/>
      <c r="M86" s="77"/>
      <c r="N86" s="77"/>
      <c r="O86" s="77"/>
      <c r="P86" s="77"/>
      <c r="Q86" s="77"/>
      <c r="R86" s="77"/>
      <c r="S86" s="77"/>
      <c r="T86" s="77"/>
      <c r="U86" s="77"/>
      <c r="V86" s="77"/>
      <c r="W86" s="77"/>
      <c r="X86" s="77"/>
      <c r="Y86" s="78"/>
    </row>
    <row r="87" spans="1:25" s="76" customFormat="1" ht="15">
      <c r="D87" s="77"/>
      <c r="E87" s="77"/>
      <c r="F87" s="77"/>
      <c r="G87" s="77"/>
      <c r="H87" s="77"/>
      <c r="I87" s="77"/>
      <c r="J87" s="77"/>
      <c r="K87" s="77"/>
      <c r="L87" s="77"/>
      <c r="M87" s="77"/>
      <c r="N87" s="77"/>
      <c r="O87" s="77"/>
      <c r="P87" s="77"/>
      <c r="Q87" s="77"/>
      <c r="R87" s="77"/>
      <c r="S87" s="77"/>
      <c r="T87" s="77"/>
      <c r="U87" s="77"/>
      <c r="V87" s="77"/>
      <c r="W87" s="77"/>
      <c r="X87" s="77"/>
      <c r="Y87" s="78"/>
    </row>
    <row r="88" spans="1:25" s="76" customFormat="1" ht="15">
      <c r="D88" s="77"/>
      <c r="E88" s="77"/>
      <c r="F88" s="77"/>
      <c r="G88" s="77"/>
      <c r="H88" s="77"/>
      <c r="I88" s="77"/>
      <c r="J88" s="77"/>
      <c r="K88" s="77"/>
      <c r="L88" s="77"/>
      <c r="M88" s="77"/>
      <c r="N88" s="77"/>
      <c r="O88" s="77"/>
      <c r="P88" s="77"/>
      <c r="Q88" s="77"/>
      <c r="R88" s="77"/>
      <c r="S88" s="77"/>
      <c r="T88" s="77"/>
      <c r="U88" s="77"/>
      <c r="V88" s="77"/>
      <c r="W88" s="77"/>
      <c r="X88" s="77"/>
      <c r="Y88" s="78"/>
    </row>
    <row r="89" spans="1:25" s="76" customFormat="1" ht="15">
      <c r="A89" s="79"/>
      <c r="B89" s="79"/>
      <c r="C89" s="79"/>
      <c r="D89" s="80"/>
      <c r="E89" s="80"/>
      <c r="F89" s="80"/>
      <c r="G89" s="80"/>
      <c r="H89" s="80"/>
      <c r="I89" s="80"/>
      <c r="J89" s="80"/>
      <c r="K89" s="80"/>
      <c r="L89" s="80"/>
      <c r="M89" s="80"/>
      <c r="N89" s="80"/>
      <c r="O89" s="80"/>
      <c r="P89" s="80"/>
      <c r="Q89" s="80"/>
      <c r="R89" s="80"/>
      <c r="S89" s="80"/>
      <c r="T89" s="80"/>
      <c r="U89" s="80"/>
      <c r="V89" s="80"/>
      <c r="W89" s="81"/>
      <c r="X89" s="81"/>
      <c r="Y89" s="78"/>
    </row>
    <row r="90" spans="1:25" s="76" customFormat="1" ht="15">
      <c r="A90" s="79"/>
      <c r="B90" s="79"/>
      <c r="C90" s="82"/>
      <c r="D90" s="83"/>
      <c r="E90" s="83"/>
      <c r="F90" s="83"/>
      <c r="G90" s="83"/>
      <c r="H90" s="83"/>
      <c r="I90" s="83"/>
      <c r="J90" s="83"/>
      <c r="K90" s="83"/>
      <c r="L90" s="83"/>
      <c r="M90" s="83"/>
      <c r="N90" s="83"/>
      <c r="O90" s="83"/>
      <c r="P90" s="83"/>
      <c r="Q90" s="83"/>
      <c r="R90" s="83"/>
      <c r="S90" s="83"/>
      <c r="T90" s="83"/>
      <c r="U90" s="83"/>
      <c r="V90" s="83"/>
      <c r="W90" s="83"/>
      <c r="X90" s="83"/>
      <c r="Y90" s="78"/>
    </row>
    <row r="91" spans="1:25" s="76" customFormat="1" ht="30" customHeight="1">
      <c r="A91" s="949"/>
      <c r="B91" s="949"/>
      <c r="C91" s="949"/>
      <c r="D91" s="949"/>
      <c r="E91" s="949"/>
      <c r="F91" s="949"/>
      <c r="G91" s="949"/>
      <c r="H91" s="949"/>
      <c r="I91" s="949"/>
      <c r="J91" s="949"/>
      <c r="K91" s="949"/>
      <c r="L91" s="949"/>
      <c r="M91" s="949"/>
      <c r="N91" s="949"/>
      <c r="O91" s="949"/>
      <c r="P91" s="949"/>
      <c r="Q91" s="949"/>
      <c r="R91" s="949"/>
      <c r="S91" s="949"/>
      <c r="T91" s="949"/>
      <c r="U91" s="949"/>
      <c r="V91" s="949"/>
      <c r="W91" s="84"/>
      <c r="X91" s="84"/>
      <c r="Y91" s="78"/>
    </row>
    <row r="92" spans="1:25">
      <c r="W92" s="85"/>
      <c r="X92" s="85"/>
    </row>
    <row r="93" spans="1:25">
      <c r="K93" s="86"/>
    </row>
  </sheetData>
  <mergeCells count="81">
    <mergeCell ref="V83:X83"/>
    <mergeCell ref="A91:V91"/>
    <mergeCell ref="D83:F83"/>
    <mergeCell ref="G83:I83"/>
    <mergeCell ref="J83:L83"/>
    <mergeCell ref="M83:O83"/>
    <mergeCell ref="P83:R83"/>
    <mergeCell ref="S83:U83"/>
    <mergeCell ref="B83:C83"/>
    <mergeCell ref="B75:C75"/>
    <mergeCell ref="B76:C76"/>
    <mergeCell ref="B77:C77"/>
    <mergeCell ref="B78:C78"/>
    <mergeCell ref="B81:C81"/>
    <mergeCell ref="B74:C74"/>
    <mergeCell ref="A58:X58"/>
    <mergeCell ref="A59:X59"/>
    <mergeCell ref="A60:X60"/>
    <mergeCell ref="A66:C68"/>
    <mergeCell ref="D66:F67"/>
    <mergeCell ref="G66:I67"/>
    <mergeCell ref="J66:L67"/>
    <mergeCell ref="M66:O67"/>
    <mergeCell ref="P66:R67"/>
    <mergeCell ref="S66:U67"/>
    <mergeCell ref="V66:X67"/>
    <mergeCell ref="B69:C69"/>
    <mergeCell ref="B70:C70"/>
    <mergeCell ref="B71:C71"/>
    <mergeCell ref="B73:C73"/>
    <mergeCell ref="A57:X57"/>
    <mergeCell ref="A38:U38"/>
    <mergeCell ref="A39:U39"/>
    <mergeCell ref="A40:U40"/>
    <mergeCell ref="A41:U41"/>
    <mergeCell ref="A42:U42"/>
    <mergeCell ref="A43:U43"/>
    <mergeCell ref="A44:U44"/>
    <mergeCell ref="A46:U46"/>
    <mergeCell ref="A47:U47"/>
    <mergeCell ref="A48:U48"/>
    <mergeCell ref="A49:X51"/>
    <mergeCell ref="A37:U37"/>
    <mergeCell ref="A26:U26"/>
    <mergeCell ref="A27:U27"/>
    <mergeCell ref="A28:U28"/>
    <mergeCell ref="A29:U29"/>
    <mergeCell ref="A30:U30"/>
    <mergeCell ref="A31:U31"/>
    <mergeCell ref="A32:U32"/>
    <mergeCell ref="A33:U33"/>
    <mergeCell ref="A34:U34"/>
    <mergeCell ref="A35:U35"/>
    <mergeCell ref="A36:U36"/>
    <mergeCell ref="A25:U25"/>
    <mergeCell ref="A14:U14"/>
    <mergeCell ref="A15:U15"/>
    <mergeCell ref="A16:U16"/>
    <mergeCell ref="A17:U17"/>
    <mergeCell ref="A18:U18"/>
    <mergeCell ref="A19:U19"/>
    <mergeCell ref="A20:U20"/>
    <mergeCell ref="A21:U21"/>
    <mergeCell ref="A22:U22"/>
    <mergeCell ref="A23:U23"/>
    <mergeCell ref="A24:U24"/>
    <mergeCell ref="A7:X7"/>
    <mergeCell ref="A8:X8"/>
    <mergeCell ref="A9:X9"/>
    <mergeCell ref="A10:X10"/>
    <mergeCell ref="A11:U13"/>
    <mergeCell ref="V11:X11"/>
    <mergeCell ref="V12:V13"/>
    <mergeCell ref="W12:W13"/>
    <mergeCell ref="X12:X13"/>
    <mergeCell ref="A6:X6"/>
    <mergeCell ref="A1:X1"/>
    <mergeCell ref="A2:X2"/>
    <mergeCell ref="A3:X3"/>
    <mergeCell ref="A4:X4"/>
    <mergeCell ref="A5:X5"/>
  </mergeCells>
  <printOptions horizontalCentered="1"/>
  <pageMargins left="0.5" right="0.4" top="0.5" bottom="0.25" header="0" footer="0"/>
  <pageSetup scale="54" firstPageNumber="8" fitToHeight="0" orientation="landscape" useFirstPageNumber="1" r:id="rId1"/>
  <headerFooter alignWithMargins="0">
    <oddFooter>&amp;C&amp;"Times New Roman,Regular"Exhibit B - Summary of Requirements</oddFooter>
  </headerFooter>
  <rowBreaks count="1" manualBreakCount="1">
    <brk id="51" max="23" man="1"/>
  </rowBreaks>
</worksheet>
</file>

<file path=xl/worksheets/sheet3.xml><?xml version="1.0" encoding="utf-8"?>
<worksheet xmlns="http://schemas.openxmlformats.org/spreadsheetml/2006/main" xmlns:r="http://schemas.openxmlformats.org/officeDocument/2006/relationships">
  <sheetPr>
    <pageSetUpPr fitToPage="1"/>
  </sheetPr>
  <dimension ref="A1:Y71"/>
  <sheetViews>
    <sheetView showGridLines="0" showOutlineSymbols="0" view="pageBreakPreview" topLeftCell="A28" zoomScale="65" zoomScaleNormal="75" zoomScaleSheetLayoutView="65" workbookViewId="0">
      <selection activeCell="A38" sqref="A38:X38"/>
    </sheetView>
  </sheetViews>
  <sheetFormatPr defaultColWidth="8.88671875" defaultRowHeight="15.75"/>
  <cols>
    <col min="1" max="2" width="2.5546875" style="90" customWidth="1"/>
    <col min="3" max="3" width="25" style="90" customWidth="1"/>
    <col min="4" max="4" width="6.88671875" style="101" customWidth="1"/>
    <col min="5" max="5" width="6.21875" style="101" customWidth="1"/>
    <col min="6" max="6" width="10.21875" style="101" customWidth="1"/>
    <col min="7" max="7" width="8.44140625" style="101" customWidth="1"/>
    <col min="8" max="8" width="6.21875" style="101" customWidth="1"/>
    <col min="9" max="9" width="9.77734375" style="101" customWidth="1"/>
    <col min="10" max="10" width="6.21875" style="101" customWidth="1"/>
    <col min="11" max="11" width="5.6640625" style="101" customWidth="1"/>
    <col min="12" max="12" width="9.33203125" style="101" customWidth="1"/>
    <col min="13" max="13" width="7" style="101" customWidth="1"/>
    <col min="14" max="14" width="6.109375" style="101" customWidth="1"/>
    <col min="15" max="15" width="9.77734375" style="101" customWidth="1"/>
    <col min="16" max="17" width="5.6640625" style="101" customWidth="1"/>
    <col min="18" max="18" width="8.5546875" style="101" customWidth="1"/>
    <col min="19" max="19" width="6.109375" style="101" customWidth="1"/>
    <col min="20" max="20" width="5.6640625" style="101" customWidth="1"/>
    <col min="21" max="21" width="7" style="101" customWidth="1"/>
    <col min="22" max="22" width="9.5546875" style="101" customWidth="1"/>
    <col min="23" max="23" width="9.77734375" style="101" bestFit="1" customWidth="1"/>
    <col min="24" max="24" width="13.21875" style="101" bestFit="1" customWidth="1"/>
    <col min="25" max="25" width="6.5546875" style="142" customWidth="1"/>
    <col min="26" max="26" width="7.6640625" style="90" customWidth="1"/>
    <col min="27" max="16384" width="8.88671875" style="90"/>
  </cols>
  <sheetData>
    <row r="1" spans="1:25" ht="20.25">
      <c r="A1" s="954" t="s">
        <v>0</v>
      </c>
      <c r="B1" s="955"/>
      <c r="C1" s="955"/>
      <c r="D1" s="955"/>
      <c r="E1" s="955"/>
      <c r="F1" s="955"/>
      <c r="G1" s="955"/>
      <c r="H1" s="955"/>
      <c r="I1" s="955"/>
      <c r="J1" s="955"/>
      <c r="K1" s="955"/>
      <c r="L1" s="955"/>
      <c r="M1" s="955"/>
      <c r="N1" s="955"/>
      <c r="O1" s="955"/>
      <c r="P1" s="955"/>
      <c r="Q1" s="955"/>
      <c r="R1" s="955"/>
      <c r="S1" s="955"/>
      <c r="T1" s="955"/>
      <c r="U1" s="955"/>
      <c r="V1" s="955"/>
      <c r="W1" s="955"/>
      <c r="X1" s="955"/>
      <c r="Y1" s="89" t="s">
        <v>1</v>
      </c>
    </row>
    <row r="2" spans="1:25">
      <c r="A2" s="956"/>
      <c r="B2" s="956"/>
      <c r="C2" s="956"/>
      <c r="D2" s="956"/>
      <c r="E2" s="956"/>
      <c r="F2" s="956"/>
      <c r="G2" s="956"/>
      <c r="H2" s="956"/>
      <c r="I2" s="956"/>
      <c r="J2" s="956"/>
      <c r="K2" s="956"/>
      <c r="L2" s="956"/>
      <c r="M2" s="956"/>
      <c r="N2" s="956"/>
      <c r="O2" s="956"/>
      <c r="P2" s="956"/>
      <c r="Q2" s="956"/>
      <c r="R2" s="956"/>
      <c r="S2" s="956"/>
      <c r="T2" s="956"/>
      <c r="U2" s="956"/>
      <c r="V2" s="956"/>
      <c r="W2" s="956"/>
      <c r="X2" s="956"/>
      <c r="Y2" s="89" t="s">
        <v>1</v>
      </c>
    </row>
    <row r="3" spans="1:25">
      <c r="A3" s="957"/>
      <c r="B3" s="957"/>
      <c r="C3" s="957"/>
      <c r="D3" s="957"/>
      <c r="E3" s="957"/>
      <c r="F3" s="957"/>
      <c r="G3" s="957"/>
      <c r="H3" s="957"/>
      <c r="I3" s="957"/>
      <c r="J3" s="957"/>
      <c r="K3" s="957"/>
      <c r="L3" s="957"/>
      <c r="M3" s="957"/>
      <c r="N3" s="957"/>
      <c r="O3" s="957"/>
      <c r="P3" s="957"/>
      <c r="Q3" s="957"/>
      <c r="R3" s="957"/>
      <c r="S3" s="957"/>
      <c r="T3" s="957"/>
      <c r="U3" s="957"/>
      <c r="V3" s="957"/>
      <c r="W3" s="957"/>
      <c r="X3" s="957"/>
      <c r="Y3" s="89" t="s">
        <v>1</v>
      </c>
    </row>
    <row r="4" spans="1:25" ht="22.5">
      <c r="A4" s="958" t="s">
        <v>2</v>
      </c>
      <c r="B4" s="953"/>
      <c r="C4" s="953"/>
      <c r="D4" s="953"/>
      <c r="E4" s="953"/>
      <c r="F4" s="953"/>
      <c r="G4" s="953"/>
      <c r="H4" s="953"/>
      <c r="I4" s="953"/>
      <c r="J4" s="953"/>
      <c r="K4" s="953"/>
      <c r="L4" s="953"/>
      <c r="M4" s="953"/>
      <c r="N4" s="953"/>
      <c r="O4" s="953"/>
      <c r="P4" s="953"/>
      <c r="Q4" s="953"/>
      <c r="R4" s="953"/>
      <c r="S4" s="953"/>
      <c r="T4" s="953"/>
      <c r="U4" s="953"/>
      <c r="V4" s="953"/>
      <c r="W4" s="953"/>
      <c r="X4" s="953"/>
      <c r="Y4" s="89" t="s">
        <v>1</v>
      </c>
    </row>
    <row r="5" spans="1:25" ht="23.25">
      <c r="A5" s="952" t="s">
        <v>69</v>
      </c>
      <c r="B5" s="959"/>
      <c r="C5" s="959"/>
      <c r="D5" s="959"/>
      <c r="E5" s="959"/>
      <c r="F5" s="959"/>
      <c r="G5" s="959"/>
      <c r="H5" s="959"/>
      <c r="I5" s="959"/>
      <c r="J5" s="959"/>
      <c r="K5" s="959"/>
      <c r="L5" s="959"/>
      <c r="M5" s="959"/>
      <c r="N5" s="959"/>
      <c r="O5" s="959"/>
      <c r="P5" s="959"/>
      <c r="Q5" s="959"/>
      <c r="R5" s="959"/>
      <c r="S5" s="959"/>
      <c r="T5" s="959"/>
      <c r="U5" s="959"/>
      <c r="V5" s="959"/>
      <c r="W5" s="959"/>
      <c r="X5" s="959"/>
      <c r="Y5" s="89" t="s">
        <v>1</v>
      </c>
    </row>
    <row r="6" spans="1:25" ht="23.25">
      <c r="A6" s="952" t="s">
        <v>70</v>
      </c>
      <c r="B6" s="953"/>
      <c r="C6" s="953"/>
      <c r="D6" s="953"/>
      <c r="E6" s="953"/>
      <c r="F6" s="953"/>
      <c r="G6" s="953"/>
      <c r="H6" s="953"/>
      <c r="I6" s="953"/>
      <c r="J6" s="953"/>
      <c r="K6" s="953"/>
      <c r="L6" s="953"/>
      <c r="M6" s="953"/>
      <c r="N6" s="953"/>
      <c r="O6" s="953"/>
      <c r="P6" s="953"/>
      <c r="Q6" s="953"/>
      <c r="R6" s="953"/>
      <c r="S6" s="953"/>
      <c r="T6" s="953"/>
      <c r="U6" s="953"/>
      <c r="V6" s="953"/>
      <c r="W6" s="953"/>
      <c r="X6" s="953"/>
      <c r="Y6" s="89" t="s">
        <v>1</v>
      </c>
    </row>
    <row r="7" spans="1:25" ht="23.25">
      <c r="A7" s="952" t="s">
        <v>5</v>
      </c>
      <c r="B7" s="959"/>
      <c r="C7" s="959"/>
      <c r="D7" s="959"/>
      <c r="E7" s="959"/>
      <c r="F7" s="959"/>
      <c r="G7" s="959"/>
      <c r="H7" s="959"/>
      <c r="I7" s="959"/>
      <c r="J7" s="959"/>
      <c r="K7" s="959"/>
      <c r="L7" s="959"/>
      <c r="M7" s="959"/>
      <c r="N7" s="959"/>
      <c r="O7" s="959"/>
      <c r="P7" s="959"/>
      <c r="Q7" s="959"/>
      <c r="R7" s="959"/>
      <c r="S7" s="959"/>
      <c r="T7" s="959"/>
      <c r="U7" s="959"/>
      <c r="V7" s="959"/>
      <c r="W7" s="959"/>
      <c r="X7" s="959"/>
      <c r="Y7" s="89" t="s">
        <v>1</v>
      </c>
    </row>
    <row r="8" spans="1:25" ht="23.25">
      <c r="A8" s="962"/>
      <c r="B8" s="962"/>
      <c r="C8" s="962"/>
      <c r="D8" s="962"/>
      <c r="E8" s="962"/>
      <c r="F8" s="962"/>
      <c r="G8" s="962"/>
      <c r="H8" s="962"/>
      <c r="I8" s="962"/>
      <c r="J8" s="962"/>
      <c r="K8" s="962"/>
      <c r="L8" s="962"/>
      <c r="M8" s="962"/>
      <c r="N8" s="962"/>
      <c r="O8" s="962"/>
      <c r="P8" s="962"/>
      <c r="Q8" s="962"/>
      <c r="R8" s="962"/>
      <c r="S8" s="962"/>
      <c r="T8" s="962"/>
      <c r="U8" s="962"/>
      <c r="V8" s="962"/>
      <c r="W8" s="962"/>
      <c r="X8" s="962"/>
      <c r="Y8" s="89" t="s">
        <v>1</v>
      </c>
    </row>
    <row r="9" spans="1:25" ht="23.25">
      <c r="A9" s="962"/>
      <c r="B9" s="962"/>
      <c r="C9" s="962"/>
      <c r="D9" s="962"/>
      <c r="E9" s="962"/>
      <c r="F9" s="962"/>
      <c r="G9" s="962"/>
      <c r="H9" s="962"/>
      <c r="I9" s="962"/>
      <c r="J9" s="962"/>
      <c r="K9" s="962"/>
      <c r="L9" s="962"/>
      <c r="M9" s="962"/>
      <c r="N9" s="962"/>
      <c r="O9" s="962"/>
      <c r="P9" s="962"/>
      <c r="Q9" s="962"/>
      <c r="R9" s="962"/>
      <c r="S9" s="962"/>
      <c r="T9" s="962"/>
      <c r="U9" s="962"/>
      <c r="V9" s="962"/>
      <c r="W9" s="962"/>
      <c r="X9" s="962"/>
      <c r="Y9" s="89" t="s">
        <v>1</v>
      </c>
    </row>
    <row r="10" spans="1:25" ht="23.25">
      <c r="A10" s="962"/>
      <c r="B10" s="962"/>
      <c r="C10" s="962"/>
      <c r="D10" s="962"/>
      <c r="E10" s="962"/>
      <c r="F10" s="962"/>
      <c r="G10" s="962"/>
      <c r="H10" s="962"/>
      <c r="I10" s="962"/>
      <c r="J10" s="962"/>
      <c r="K10" s="962"/>
      <c r="L10" s="962"/>
      <c r="M10" s="962"/>
      <c r="N10" s="962"/>
      <c r="O10" s="962"/>
      <c r="P10" s="962"/>
      <c r="Q10" s="962"/>
      <c r="R10" s="962"/>
      <c r="S10" s="962"/>
      <c r="T10" s="962"/>
      <c r="U10" s="962"/>
      <c r="V10" s="962"/>
      <c r="W10" s="962"/>
      <c r="X10" s="962"/>
      <c r="Y10" s="89" t="s">
        <v>1</v>
      </c>
    </row>
    <row r="11" spans="1:25">
      <c r="A11" s="957"/>
      <c r="B11" s="957"/>
      <c r="C11" s="957"/>
      <c r="D11" s="957"/>
      <c r="E11" s="957"/>
      <c r="F11" s="957"/>
      <c r="G11" s="957"/>
      <c r="H11" s="957"/>
      <c r="I11" s="957"/>
      <c r="J11" s="957"/>
      <c r="K11" s="957"/>
      <c r="L11" s="957"/>
      <c r="M11" s="957"/>
      <c r="N11" s="957"/>
      <c r="O11" s="957"/>
      <c r="P11" s="957"/>
      <c r="Q11" s="957"/>
      <c r="R11" s="957"/>
      <c r="S11" s="957"/>
      <c r="T11" s="957"/>
      <c r="U11" s="963"/>
      <c r="V11" s="966" t="s">
        <v>6</v>
      </c>
      <c r="W11" s="967"/>
      <c r="X11" s="968"/>
      <c r="Y11" s="89" t="s">
        <v>1</v>
      </c>
    </row>
    <row r="12" spans="1:25">
      <c r="A12" s="957"/>
      <c r="B12" s="957"/>
      <c r="C12" s="957"/>
      <c r="D12" s="957"/>
      <c r="E12" s="957"/>
      <c r="F12" s="957"/>
      <c r="G12" s="957"/>
      <c r="H12" s="957"/>
      <c r="I12" s="957"/>
      <c r="J12" s="957"/>
      <c r="K12" s="957"/>
      <c r="L12" s="957"/>
      <c r="M12" s="957"/>
      <c r="N12" s="957"/>
      <c r="O12" s="957"/>
      <c r="P12" s="957"/>
      <c r="Q12" s="957"/>
      <c r="R12" s="957"/>
      <c r="S12" s="957"/>
      <c r="T12" s="957"/>
      <c r="U12" s="963"/>
      <c r="V12" s="969" t="s">
        <v>7</v>
      </c>
      <c r="W12" s="971" t="s">
        <v>8</v>
      </c>
      <c r="X12" s="973" t="s">
        <v>9</v>
      </c>
      <c r="Y12" s="89" t="s">
        <v>1</v>
      </c>
    </row>
    <row r="13" spans="1:25" ht="16.5" thickBot="1">
      <c r="A13" s="964"/>
      <c r="B13" s="964"/>
      <c r="C13" s="964"/>
      <c r="D13" s="964"/>
      <c r="E13" s="964"/>
      <c r="F13" s="964"/>
      <c r="G13" s="964"/>
      <c r="H13" s="964"/>
      <c r="I13" s="964"/>
      <c r="J13" s="964"/>
      <c r="K13" s="964"/>
      <c r="L13" s="964"/>
      <c r="M13" s="964"/>
      <c r="N13" s="964"/>
      <c r="O13" s="964"/>
      <c r="P13" s="964"/>
      <c r="Q13" s="964"/>
      <c r="R13" s="964"/>
      <c r="S13" s="964"/>
      <c r="T13" s="964"/>
      <c r="U13" s="965"/>
      <c r="V13" s="970"/>
      <c r="W13" s="972"/>
      <c r="X13" s="972"/>
      <c r="Y13" s="89" t="s">
        <v>1</v>
      </c>
    </row>
    <row r="14" spans="1:25">
      <c r="A14" s="974" t="s">
        <v>10</v>
      </c>
      <c r="B14" s="975"/>
      <c r="C14" s="975"/>
      <c r="D14" s="975"/>
      <c r="E14" s="975"/>
      <c r="F14" s="975"/>
      <c r="G14" s="975"/>
      <c r="H14" s="975"/>
      <c r="I14" s="975"/>
      <c r="J14" s="975"/>
      <c r="K14" s="975"/>
      <c r="L14" s="975"/>
      <c r="M14" s="975"/>
      <c r="N14" s="975"/>
      <c r="O14" s="975"/>
      <c r="P14" s="975"/>
      <c r="Q14" s="975"/>
      <c r="R14" s="975"/>
      <c r="S14" s="975"/>
      <c r="T14" s="975"/>
      <c r="U14" s="975"/>
      <c r="V14" s="91">
        <v>1373</v>
      </c>
      <c r="W14" s="91">
        <v>1282</v>
      </c>
      <c r="X14" s="92">
        <v>290304</v>
      </c>
      <c r="Y14" s="89" t="s">
        <v>1</v>
      </c>
    </row>
    <row r="15" spans="1:25">
      <c r="A15" s="974" t="s">
        <v>11</v>
      </c>
      <c r="B15" s="975"/>
      <c r="C15" s="975"/>
      <c r="D15" s="975"/>
      <c r="E15" s="975"/>
      <c r="F15" s="975"/>
      <c r="G15" s="975"/>
      <c r="H15" s="975"/>
      <c r="I15" s="975"/>
      <c r="J15" s="975"/>
      <c r="K15" s="975"/>
      <c r="L15" s="975"/>
      <c r="M15" s="975"/>
      <c r="N15" s="975"/>
      <c r="O15" s="975"/>
      <c r="P15" s="975"/>
      <c r="Q15" s="975"/>
      <c r="R15" s="975"/>
      <c r="S15" s="975"/>
      <c r="T15" s="975"/>
      <c r="U15" s="975"/>
      <c r="V15" s="93">
        <v>1497</v>
      </c>
      <c r="W15" s="93">
        <v>1431</v>
      </c>
      <c r="X15" s="94">
        <v>322000</v>
      </c>
      <c r="Y15" s="89" t="s">
        <v>1</v>
      </c>
    </row>
    <row r="16" spans="1:25">
      <c r="A16" s="976" t="s">
        <v>16</v>
      </c>
      <c r="B16" s="977"/>
      <c r="C16" s="977"/>
      <c r="D16" s="977"/>
      <c r="E16" s="977"/>
      <c r="F16" s="977"/>
      <c r="G16" s="977"/>
      <c r="H16" s="977"/>
      <c r="I16" s="977"/>
      <c r="J16" s="977"/>
      <c r="K16" s="977"/>
      <c r="L16" s="977"/>
      <c r="M16" s="977"/>
      <c r="N16" s="977"/>
      <c r="O16" s="977"/>
      <c r="P16" s="977"/>
      <c r="Q16" s="977"/>
      <c r="R16" s="977"/>
      <c r="S16" s="977"/>
      <c r="T16" s="977"/>
      <c r="U16" s="977"/>
      <c r="V16" s="95"/>
      <c r="W16" s="95"/>
      <c r="X16" s="96"/>
      <c r="Y16" s="89" t="s">
        <v>1</v>
      </c>
    </row>
    <row r="17" spans="1:25">
      <c r="A17" s="978" t="s">
        <v>25</v>
      </c>
      <c r="B17" s="979"/>
      <c r="C17" s="979"/>
      <c r="D17" s="979"/>
      <c r="E17" s="979"/>
      <c r="F17" s="979"/>
      <c r="G17" s="979"/>
      <c r="H17" s="979"/>
      <c r="I17" s="979"/>
      <c r="J17" s="979"/>
      <c r="K17" s="979"/>
      <c r="L17" s="979"/>
      <c r="M17" s="979"/>
      <c r="N17" s="979"/>
      <c r="O17" s="979"/>
      <c r="P17" s="979"/>
      <c r="Q17" s="979"/>
      <c r="R17" s="979"/>
      <c r="S17" s="979"/>
      <c r="T17" s="979"/>
      <c r="U17" s="979"/>
      <c r="V17" s="95"/>
      <c r="W17" s="95"/>
      <c r="X17" s="96"/>
      <c r="Y17" s="89" t="s">
        <v>1</v>
      </c>
    </row>
    <row r="18" spans="1:25">
      <c r="A18" s="980" t="s">
        <v>26</v>
      </c>
      <c r="B18" s="981"/>
      <c r="C18" s="981"/>
      <c r="D18" s="981"/>
      <c r="E18" s="981"/>
      <c r="F18" s="981"/>
      <c r="G18" s="981"/>
      <c r="H18" s="981"/>
      <c r="I18" s="981"/>
      <c r="J18" s="981"/>
      <c r="K18" s="981"/>
      <c r="L18" s="981"/>
      <c r="M18" s="981"/>
      <c r="N18" s="981"/>
      <c r="O18" s="981"/>
      <c r="P18" s="981"/>
      <c r="Q18" s="981"/>
      <c r="R18" s="981"/>
      <c r="S18" s="981"/>
      <c r="T18" s="981"/>
      <c r="U18" s="981"/>
      <c r="V18" s="95">
        <v>0</v>
      </c>
      <c r="W18" s="95">
        <v>62</v>
      </c>
      <c r="X18" s="96">
        <v>20589</v>
      </c>
      <c r="Y18" s="89" t="s">
        <v>1</v>
      </c>
    </row>
    <row r="19" spans="1:25">
      <c r="A19" s="960" t="s">
        <v>27</v>
      </c>
      <c r="B19" s="961"/>
      <c r="C19" s="961"/>
      <c r="D19" s="961"/>
      <c r="E19" s="961"/>
      <c r="F19" s="961"/>
      <c r="G19" s="961"/>
      <c r="H19" s="961"/>
      <c r="I19" s="961"/>
      <c r="J19" s="961"/>
      <c r="K19" s="961"/>
      <c r="L19" s="961"/>
      <c r="M19" s="961"/>
      <c r="N19" s="961"/>
      <c r="O19" s="961"/>
      <c r="P19" s="961"/>
      <c r="Q19" s="961"/>
      <c r="R19" s="961"/>
      <c r="S19" s="961"/>
      <c r="T19" s="961"/>
      <c r="U19" s="961"/>
      <c r="V19" s="95"/>
      <c r="W19" s="95"/>
      <c r="X19" s="96">
        <v>3227</v>
      </c>
      <c r="Y19" s="89" t="s">
        <v>1</v>
      </c>
    </row>
    <row r="20" spans="1:25">
      <c r="A20" s="982" t="s">
        <v>28</v>
      </c>
      <c r="B20" s="981"/>
      <c r="C20" s="981"/>
      <c r="D20" s="981"/>
      <c r="E20" s="981"/>
      <c r="F20" s="981"/>
      <c r="G20" s="981"/>
      <c r="H20" s="981"/>
      <c r="I20" s="981"/>
      <c r="J20" s="981"/>
      <c r="K20" s="981"/>
      <c r="L20" s="981"/>
      <c r="M20" s="981"/>
      <c r="N20" s="981"/>
      <c r="O20" s="981"/>
      <c r="P20" s="981"/>
      <c r="Q20" s="981"/>
      <c r="R20" s="981"/>
      <c r="S20" s="981"/>
      <c r="T20" s="981"/>
      <c r="U20" s="981"/>
      <c r="V20" s="95"/>
      <c r="W20" s="95"/>
      <c r="X20" s="96">
        <v>6198</v>
      </c>
      <c r="Y20" s="89" t="s">
        <v>1</v>
      </c>
    </row>
    <row r="21" spans="1:25">
      <c r="A21" s="982" t="s">
        <v>29</v>
      </c>
      <c r="B21" s="981"/>
      <c r="C21" s="981"/>
      <c r="D21" s="981"/>
      <c r="E21" s="981"/>
      <c r="F21" s="981"/>
      <c r="G21" s="981"/>
      <c r="H21" s="981"/>
      <c r="I21" s="981"/>
      <c r="J21" s="981"/>
      <c r="K21" s="981"/>
      <c r="L21" s="981"/>
      <c r="M21" s="981"/>
      <c r="N21" s="981"/>
      <c r="O21" s="981"/>
      <c r="P21" s="981"/>
      <c r="Q21" s="981"/>
      <c r="R21" s="981"/>
      <c r="S21" s="981"/>
      <c r="T21" s="981"/>
      <c r="U21" s="981"/>
      <c r="V21" s="95"/>
      <c r="W21" s="95"/>
      <c r="X21" s="96">
        <v>549</v>
      </c>
      <c r="Y21" s="89" t="s">
        <v>1</v>
      </c>
    </row>
    <row r="22" spans="1:25">
      <c r="A22" s="982" t="s">
        <v>30</v>
      </c>
      <c r="B22" s="981"/>
      <c r="C22" s="981"/>
      <c r="D22" s="981"/>
      <c r="E22" s="981"/>
      <c r="F22" s="981"/>
      <c r="G22" s="981"/>
      <c r="H22" s="981"/>
      <c r="I22" s="981"/>
      <c r="J22" s="981"/>
      <c r="K22" s="981"/>
      <c r="L22" s="981"/>
      <c r="M22" s="981"/>
      <c r="N22" s="981"/>
      <c r="O22" s="981"/>
      <c r="P22" s="981"/>
      <c r="Q22" s="981"/>
      <c r="R22" s="981"/>
      <c r="S22" s="981"/>
      <c r="T22" s="981"/>
      <c r="U22" s="981"/>
      <c r="V22" s="95">
        <f>SUM(V18:V21)</f>
        <v>0</v>
      </c>
      <c r="W22" s="95">
        <f>SUM(W18:W21)</f>
        <v>62</v>
      </c>
      <c r="X22" s="95">
        <f>SUM(X18:X21)</f>
        <v>30563</v>
      </c>
      <c r="Y22" s="89" t="s">
        <v>1</v>
      </c>
    </row>
    <row r="23" spans="1:25">
      <c r="A23" s="978" t="s">
        <v>31</v>
      </c>
      <c r="B23" s="979"/>
      <c r="C23" s="979"/>
      <c r="D23" s="979"/>
      <c r="E23" s="979"/>
      <c r="F23" s="979"/>
      <c r="G23" s="979"/>
      <c r="H23" s="979"/>
      <c r="I23" s="979"/>
      <c r="J23" s="979"/>
      <c r="K23" s="979"/>
      <c r="L23" s="979"/>
      <c r="M23" s="979"/>
      <c r="N23" s="979"/>
      <c r="O23" s="979"/>
      <c r="P23" s="979"/>
      <c r="Q23" s="979"/>
      <c r="R23" s="979"/>
      <c r="S23" s="979"/>
      <c r="T23" s="979"/>
      <c r="U23" s="979"/>
      <c r="V23" s="95">
        <f>+V22</f>
        <v>0</v>
      </c>
      <c r="W23" s="95">
        <f t="shared" ref="W23:X23" si="0">+W22</f>
        <v>62</v>
      </c>
      <c r="X23" s="95">
        <f t="shared" si="0"/>
        <v>30563</v>
      </c>
      <c r="Y23" s="89" t="s">
        <v>1</v>
      </c>
    </row>
    <row r="24" spans="1:25">
      <c r="A24" s="978" t="s">
        <v>32</v>
      </c>
      <c r="B24" s="979"/>
      <c r="C24" s="979"/>
      <c r="D24" s="979"/>
      <c r="E24" s="979"/>
      <c r="F24" s="979"/>
      <c r="G24" s="979"/>
      <c r="H24" s="979"/>
      <c r="I24" s="979"/>
      <c r="J24" s="979"/>
      <c r="K24" s="979"/>
      <c r="L24" s="979"/>
      <c r="M24" s="979"/>
      <c r="N24" s="979"/>
      <c r="O24" s="979"/>
      <c r="P24" s="979"/>
      <c r="Q24" s="979"/>
      <c r="R24" s="979"/>
      <c r="S24" s="979"/>
      <c r="T24" s="979"/>
      <c r="U24" s="979"/>
      <c r="V24" s="95">
        <f>V23</f>
        <v>0</v>
      </c>
      <c r="W24" s="95">
        <f t="shared" ref="W24:X24" si="1">W23</f>
        <v>62</v>
      </c>
      <c r="X24" s="95">
        <f t="shared" si="1"/>
        <v>30563</v>
      </c>
      <c r="Y24" s="89" t="s">
        <v>1</v>
      </c>
    </row>
    <row r="25" spans="1:25">
      <c r="A25" s="983" t="s">
        <v>33</v>
      </c>
      <c r="B25" s="984"/>
      <c r="C25" s="984"/>
      <c r="D25" s="984"/>
      <c r="E25" s="984"/>
      <c r="F25" s="984"/>
      <c r="G25" s="984"/>
      <c r="H25" s="984"/>
      <c r="I25" s="984"/>
      <c r="J25" s="984"/>
      <c r="K25" s="984"/>
      <c r="L25" s="984"/>
      <c r="M25" s="984"/>
      <c r="N25" s="984"/>
      <c r="O25" s="984"/>
      <c r="P25" s="984"/>
      <c r="Q25" s="984"/>
      <c r="R25" s="984"/>
      <c r="S25" s="984"/>
      <c r="T25" s="984"/>
      <c r="U25" s="985"/>
      <c r="V25" s="97">
        <f>+V24+V15</f>
        <v>1497</v>
      </c>
      <c r="W25" s="97">
        <f t="shared" ref="W25:X25" si="2">+W24+W15</f>
        <v>1493</v>
      </c>
      <c r="X25" s="97">
        <f t="shared" si="2"/>
        <v>352563</v>
      </c>
      <c r="Y25" s="89" t="s">
        <v>1</v>
      </c>
    </row>
    <row r="26" spans="1:25">
      <c r="A26" s="986" t="s">
        <v>34</v>
      </c>
      <c r="B26" s="987"/>
      <c r="C26" s="987"/>
      <c r="D26" s="987"/>
      <c r="E26" s="987"/>
      <c r="F26" s="987"/>
      <c r="G26" s="987"/>
      <c r="H26" s="987"/>
      <c r="I26" s="987"/>
      <c r="J26" s="987"/>
      <c r="K26" s="987"/>
      <c r="L26" s="987"/>
      <c r="M26" s="987"/>
      <c r="N26" s="987"/>
      <c r="O26" s="987"/>
      <c r="P26" s="987"/>
      <c r="Q26" s="987"/>
      <c r="R26" s="987"/>
      <c r="S26" s="987"/>
      <c r="T26" s="987"/>
      <c r="U26" s="987"/>
      <c r="V26" s="95"/>
      <c r="W26" s="95"/>
      <c r="X26" s="96"/>
      <c r="Y26" s="89" t="s">
        <v>1</v>
      </c>
    </row>
    <row r="27" spans="1:25" ht="18" customHeight="1">
      <c r="A27" s="978" t="s">
        <v>43</v>
      </c>
      <c r="B27" s="979"/>
      <c r="C27" s="979"/>
      <c r="D27" s="979"/>
      <c r="E27" s="979"/>
      <c r="F27" s="979"/>
      <c r="G27" s="979"/>
      <c r="H27" s="979"/>
      <c r="I27" s="979"/>
      <c r="J27" s="979"/>
      <c r="K27" s="979"/>
      <c r="L27" s="979"/>
      <c r="M27" s="979"/>
      <c r="N27" s="979"/>
      <c r="O27" s="979"/>
      <c r="P27" s="979"/>
      <c r="Q27" s="979"/>
      <c r="R27" s="979"/>
      <c r="S27" s="979"/>
      <c r="T27" s="979"/>
      <c r="U27" s="979"/>
      <c r="V27" s="98">
        <v>0</v>
      </c>
      <c r="W27" s="98">
        <v>0</v>
      </c>
      <c r="X27" s="98">
        <v>0</v>
      </c>
      <c r="Y27" s="89" t="s">
        <v>1</v>
      </c>
    </row>
    <row r="28" spans="1:25" ht="18" customHeight="1">
      <c r="A28" s="988" t="s">
        <v>44</v>
      </c>
      <c r="B28" s="989"/>
      <c r="C28" s="989"/>
      <c r="D28" s="989"/>
      <c r="E28" s="989"/>
      <c r="F28" s="989"/>
      <c r="G28" s="989"/>
      <c r="H28" s="989"/>
      <c r="I28" s="989"/>
      <c r="J28" s="989"/>
      <c r="K28" s="989"/>
      <c r="L28" s="989"/>
      <c r="M28" s="989"/>
      <c r="N28" s="989"/>
      <c r="O28" s="989"/>
      <c r="P28" s="989"/>
      <c r="Q28" s="989"/>
      <c r="R28" s="989"/>
      <c r="S28" s="989"/>
      <c r="T28" s="989"/>
      <c r="U28" s="989"/>
      <c r="V28" s="99">
        <f>V25+V27</f>
        <v>1497</v>
      </c>
      <c r="W28" s="99">
        <f>W25+W27</f>
        <v>1493</v>
      </c>
      <c r="X28" s="99">
        <f>X25+X27</f>
        <v>352563</v>
      </c>
      <c r="Y28" s="89" t="s">
        <v>1</v>
      </c>
    </row>
    <row r="29" spans="1:25" ht="18" customHeight="1">
      <c r="A29" s="990" t="s">
        <v>45</v>
      </c>
      <c r="B29" s="989"/>
      <c r="C29" s="989"/>
      <c r="D29" s="989"/>
      <c r="E29" s="989"/>
      <c r="F29" s="989"/>
      <c r="G29" s="989"/>
      <c r="H29" s="989"/>
      <c r="I29" s="989"/>
      <c r="J29" s="989"/>
      <c r="K29" s="989"/>
      <c r="L29" s="989"/>
      <c r="M29" s="989"/>
      <c r="N29" s="989"/>
      <c r="O29" s="989"/>
      <c r="P29" s="989"/>
      <c r="Q29" s="989"/>
      <c r="R29" s="989"/>
      <c r="S29" s="989"/>
      <c r="T29" s="989"/>
      <c r="U29" s="989"/>
      <c r="V29" s="100">
        <f>+V28-V15</f>
        <v>0</v>
      </c>
      <c r="W29" s="100">
        <f t="shared" ref="W29:X29" si="3">+W28-W15</f>
        <v>62</v>
      </c>
      <c r="X29" s="100">
        <f t="shared" si="3"/>
        <v>30563</v>
      </c>
      <c r="Y29" s="89" t="s">
        <v>1</v>
      </c>
    </row>
    <row r="30" spans="1:25">
      <c r="A30" s="991" t="s">
        <v>46</v>
      </c>
      <c r="B30" s="992"/>
      <c r="C30" s="992"/>
      <c r="D30" s="992"/>
      <c r="E30" s="992"/>
      <c r="F30" s="992"/>
      <c r="G30" s="992"/>
      <c r="H30" s="992"/>
      <c r="I30" s="992"/>
      <c r="J30" s="992"/>
      <c r="K30" s="992"/>
      <c r="L30" s="992"/>
      <c r="M30" s="992"/>
      <c r="N30" s="992"/>
      <c r="O30" s="992"/>
      <c r="P30" s="992"/>
      <c r="Q30" s="992"/>
      <c r="R30" s="992"/>
      <c r="S30" s="992"/>
      <c r="T30" s="992"/>
      <c r="U30" s="992"/>
      <c r="V30" s="992"/>
      <c r="W30" s="992"/>
      <c r="X30" s="992"/>
      <c r="Y30" s="89" t="s">
        <v>1</v>
      </c>
    </row>
    <row r="31" spans="1:25" ht="18" customHeight="1">
      <c r="A31" s="993"/>
      <c r="B31" s="993"/>
      <c r="C31" s="993"/>
      <c r="D31" s="993"/>
      <c r="E31" s="993"/>
      <c r="F31" s="993"/>
      <c r="G31" s="993"/>
      <c r="H31" s="993"/>
      <c r="I31" s="993"/>
      <c r="J31" s="993"/>
      <c r="K31" s="993"/>
      <c r="L31" s="993"/>
      <c r="M31" s="993"/>
      <c r="N31" s="993"/>
      <c r="O31" s="993"/>
      <c r="P31" s="993"/>
      <c r="Q31" s="993"/>
      <c r="R31" s="993"/>
      <c r="S31" s="993"/>
      <c r="T31" s="993"/>
      <c r="U31" s="993"/>
      <c r="V31" s="993"/>
      <c r="W31" s="993"/>
      <c r="X31" s="993"/>
      <c r="Y31" s="89" t="s">
        <v>1</v>
      </c>
    </row>
    <row r="32" spans="1:25" ht="18" customHeight="1">
      <c r="A32" s="993"/>
      <c r="B32" s="993"/>
      <c r="C32" s="993"/>
      <c r="D32" s="993"/>
      <c r="E32" s="993"/>
      <c r="F32" s="993"/>
      <c r="G32" s="993"/>
      <c r="H32" s="993"/>
      <c r="I32" s="993"/>
      <c r="J32" s="993"/>
      <c r="K32" s="993"/>
      <c r="L32" s="993"/>
      <c r="M32" s="993"/>
      <c r="N32" s="993"/>
      <c r="O32" s="993"/>
      <c r="P32" s="993"/>
      <c r="Q32" s="993"/>
      <c r="R32" s="993"/>
      <c r="S32" s="993"/>
      <c r="T32" s="993"/>
      <c r="U32" s="993"/>
      <c r="V32" s="993"/>
      <c r="W32" s="993"/>
      <c r="X32" s="993"/>
      <c r="Y32" s="89" t="s">
        <v>1</v>
      </c>
    </row>
    <row r="33" spans="1:25" ht="18" customHeight="1">
      <c r="Y33" s="89" t="s">
        <v>1</v>
      </c>
    </row>
    <row r="34" spans="1:25" ht="18" customHeight="1">
      <c r="Y34" s="89" t="s">
        <v>1</v>
      </c>
    </row>
    <row r="35" spans="1:25" ht="18" customHeight="1">
      <c r="Y35" s="89" t="s">
        <v>1</v>
      </c>
    </row>
    <row r="36" spans="1:25" ht="18" customHeight="1">
      <c r="Y36" s="89" t="s">
        <v>1</v>
      </c>
    </row>
    <row r="37" spans="1:25" ht="18" customHeight="1">
      <c r="Y37" s="89" t="s">
        <v>1</v>
      </c>
    </row>
    <row r="38" spans="1:25" ht="22.5">
      <c r="A38" s="958" t="s">
        <v>2</v>
      </c>
      <c r="B38" s="953"/>
      <c r="C38" s="953"/>
      <c r="D38" s="953"/>
      <c r="E38" s="953"/>
      <c r="F38" s="953"/>
      <c r="G38" s="953"/>
      <c r="H38" s="953"/>
      <c r="I38" s="953"/>
      <c r="J38" s="953"/>
      <c r="K38" s="953"/>
      <c r="L38" s="953"/>
      <c r="M38" s="953"/>
      <c r="N38" s="953"/>
      <c r="O38" s="953"/>
      <c r="P38" s="953"/>
      <c r="Q38" s="953"/>
      <c r="R38" s="953"/>
      <c r="S38" s="953"/>
      <c r="T38" s="953"/>
      <c r="U38" s="953"/>
      <c r="V38" s="953"/>
      <c r="W38" s="953"/>
      <c r="X38" s="953"/>
      <c r="Y38" s="89" t="s">
        <v>1</v>
      </c>
    </row>
    <row r="39" spans="1:25" ht="23.25">
      <c r="A39" s="952" t="str">
        <f>A5</f>
        <v>Drug Enforcement Administration</v>
      </c>
      <c r="B39" s="996"/>
      <c r="C39" s="996"/>
      <c r="D39" s="996"/>
      <c r="E39" s="996"/>
      <c r="F39" s="996"/>
      <c r="G39" s="996"/>
      <c r="H39" s="996"/>
      <c r="I39" s="996"/>
      <c r="J39" s="996"/>
      <c r="K39" s="996"/>
      <c r="L39" s="996"/>
      <c r="M39" s="996"/>
      <c r="N39" s="996"/>
      <c r="O39" s="996"/>
      <c r="P39" s="996"/>
      <c r="Q39" s="996"/>
      <c r="R39" s="996"/>
      <c r="S39" s="996"/>
      <c r="T39" s="996"/>
      <c r="U39" s="996"/>
      <c r="V39" s="996"/>
      <c r="W39" s="996"/>
      <c r="X39" s="996"/>
      <c r="Y39" s="89" t="s">
        <v>1</v>
      </c>
    </row>
    <row r="40" spans="1:25" ht="23.25">
      <c r="A40" s="952" t="str">
        <f>A6</f>
        <v>Diversion Control Fee Account</v>
      </c>
      <c r="B40" s="953"/>
      <c r="C40" s="953"/>
      <c r="D40" s="953"/>
      <c r="E40" s="953"/>
      <c r="F40" s="953"/>
      <c r="G40" s="953"/>
      <c r="H40" s="953"/>
      <c r="I40" s="953"/>
      <c r="J40" s="953"/>
      <c r="K40" s="953"/>
      <c r="L40" s="953"/>
      <c r="M40" s="953"/>
      <c r="N40" s="953"/>
      <c r="O40" s="953"/>
      <c r="P40" s="953"/>
      <c r="Q40" s="953"/>
      <c r="R40" s="953"/>
      <c r="S40" s="953"/>
      <c r="T40" s="953"/>
      <c r="U40" s="953"/>
      <c r="V40" s="953"/>
      <c r="W40" s="953"/>
      <c r="X40" s="953"/>
      <c r="Y40" s="89" t="s">
        <v>1</v>
      </c>
    </row>
    <row r="41" spans="1:25" ht="23.25">
      <c r="A41" s="952" t="s">
        <v>5</v>
      </c>
      <c r="B41" s="959"/>
      <c r="C41" s="959"/>
      <c r="D41" s="959"/>
      <c r="E41" s="959"/>
      <c r="F41" s="959"/>
      <c r="G41" s="959"/>
      <c r="H41" s="959"/>
      <c r="I41" s="959"/>
      <c r="J41" s="959"/>
      <c r="K41" s="959"/>
      <c r="L41" s="959"/>
      <c r="M41" s="959"/>
      <c r="N41" s="959"/>
      <c r="O41" s="959"/>
      <c r="P41" s="959"/>
      <c r="Q41" s="959"/>
      <c r="R41" s="959"/>
      <c r="S41" s="959"/>
      <c r="T41" s="959"/>
      <c r="U41" s="959"/>
      <c r="V41" s="959"/>
      <c r="W41" s="959"/>
      <c r="X41" s="959"/>
      <c r="Y41" s="89" t="s">
        <v>1</v>
      </c>
    </row>
    <row r="42" spans="1:25" ht="18" customHeight="1">
      <c r="Y42" s="89" t="s">
        <v>1</v>
      </c>
    </row>
    <row r="43" spans="1:25" ht="18" customHeight="1">
      <c r="Y43" s="89" t="s">
        <v>1</v>
      </c>
    </row>
    <row r="44" spans="1:25" ht="18" customHeight="1">
      <c r="Y44" s="89" t="s">
        <v>1</v>
      </c>
    </row>
    <row r="45" spans="1:25" ht="18" customHeight="1">
      <c r="Y45" s="89" t="s">
        <v>1</v>
      </c>
    </row>
    <row r="46" spans="1:25" ht="18" customHeight="1">
      <c r="A46" s="102"/>
      <c r="B46" s="102"/>
      <c r="C46" s="102"/>
      <c r="D46" s="103"/>
      <c r="E46" s="103"/>
      <c r="F46" s="103"/>
      <c r="G46" s="103"/>
      <c r="H46" s="103"/>
      <c r="I46" s="103"/>
      <c r="J46" s="103"/>
      <c r="K46" s="103"/>
      <c r="L46" s="103"/>
      <c r="M46" s="103"/>
      <c r="N46" s="103"/>
      <c r="O46" s="103"/>
      <c r="P46" s="103"/>
      <c r="Q46" s="103"/>
      <c r="R46" s="103"/>
      <c r="S46" s="103"/>
      <c r="T46" s="103"/>
      <c r="U46" s="103"/>
      <c r="V46" s="103"/>
      <c r="W46" s="103"/>
      <c r="X46" s="103"/>
      <c r="Y46" s="89" t="s">
        <v>1</v>
      </c>
    </row>
    <row r="47" spans="1:25" ht="22.5" customHeight="1">
      <c r="A47" s="997" t="s">
        <v>47</v>
      </c>
      <c r="B47" s="998"/>
      <c r="C47" s="998"/>
      <c r="D47" s="1003" t="s">
        <v>48</v>
      </c>
      <c r="E47" s="1004"/>
      <c r="F47" s="1005"/>
      <c r="G47" s="1003" t="s">
        <v>49</v>
      </c>
      <c r="H47" s="1009"/>
      <c r="I47" s="1010"/>
      <c r="J47" s="1003" t="s">
        <v>50</v>
      </c>
      <c r="K47" s="1004"/>
      <c r="L47" s="1005"/>
      <c r="M47" s="1003" t="s">
        <v>33</v>
      </c>
      <c r="N47" s="1004"/>
      <c r="O47" s="1005"/>
      <c r="P47" s="1003" t="s">
        <v>51</v>
      </c>
      <c r="Q47" s="1014"/>
      <c r="R47" s="1014"/>
      <c r="S47" s="1003" t="s">
        <v>52</v>
      </c>
      <c r="T47" s="1004"/>
      <c r="U47" s="1004"/>
      <c r="V47" s="1003" t="s">
        <v>53</v>
      </c>
      <c r="W47" s="1004"/>
      <c r="X47" s="1005"/>
      <c r="Y47" s="89" t="s">
        <v>1</v>
      </c>
    </row>
    <row r="48" spans="1:25" ht="27.75" customHeight="1">
      <c r="A48" s="999"/>
      <c r="B48" s="1000"/>
      <c r="C48" s="1000"/>
      <c r="D48" s="1006"/>
      <c r="E48" s="1007"/>
      <c r="F48" s="1008"/>
      <c r="G48" s="1011"/>
      <c r="H48" s="1012"/>
      <c r="I48" s="1013"/>
      <c r="J48" s="1006"/>
      <c r="K48" s="1007"/>
      <c r="L48" s="1008"/>
      <c r="M48" s="1006"/>
      <c r="N48" s="1007"/>
      <c r="O48" s="1008"/>
      <c r="P48" s="1015"/>
      <c r="Q48" s="1016"/>
      <c r="R48" s="1016"/>
      <c r="S48" s="1006"/>
      <c r="T48" s="1007"/>
      <c r="U48" s="1007"/>
      <c r="V48" s="1006"/>
      <c r="W48" s="1007"/>
      <c r="X48" s="1008"/>
      <c r="Y48" s="89" t="s">
        <v>1</v>
      </c>
    </row>
    <row r="49" spans="1:25" ht="16.5" thickBot="1">
      <c r="A49" s="1001"/>
      <c r="B49" s="1002"/>
      <c r="C49" s="1002"/>
      <c r="D49" s="104" t="s">
        <v>54</v>
      </c>
      <c r="E49" s="105" t="s">
        <v>8</v>
      </c>
      <c r="F49" s="106" t="s">
        <v>9</v>
      </c>
      <c r="G49" s="104" t="s">
        <v>54</v>
      </c>
      <c r="H49" s="105" t="s">
        <v>8</v>
      </c>
      <c r="I49" s="106" t="s">
        <v>9</v>
      </c>
      <c r="J49" s="104" t="s">
        <v>54</v>
      </c>
      <c r="K49" s="105" t="s">
        <v>8</v>
      </c>
      <c r="L49" s="106" t="s">
        <v>9</v>
      </c>
      <c r="M49" s="104" t="s">
        <v>54</v>
      </c>
      <c r="N49" s="105" t="s">
        <v>8</v>
      </c>
      <c r="O49" s="106" t="s">
        <v>9</v>
      </c>
      <c r="P49" s="104" t="s">
        <v>54</v>
      </c>
      <c r="Q49" s="105" t="s">
        <v>8</v>
      </c>
      <c r="R49" s="106" t="s">
        <v>9</v>
      </c>
      <c r="S49" s="104" t="s">
        <v>54</v>
      </c>
      <c r="T49" s="105" t="s">
        <v>8</v>
      </c>
      <c r="U49" s="106" t="s">
        <v>9</v>
      </c>
      <c r="V49" s="107" t="s">
        <v>54</v>
      </c>
      <c r="W49" s="105" t="s">
        <v>8</v>
      </c>
      <c r="X49" s="108" t="s">
        <v>9</v>
      </c>
      <c r="Y49" s="89" t="s">
        <v>1</v>
      </c>
    </row>
    <row r="50" spans="1:25">
      <c r="A50" s="109"/>
      <c r="B50" s="1017" t="s">
        <v>70</v>
      </c>
      <c r="C50" s="1017"/>
      <c r="D50" s="110">
        <v>1373</v>
      </c>
      <c r="E50" s="111">
        <v>1282</v>
      </c>
      <c r="F50" s="112">
        <v>290304</v>
      </c>
      <c r="G50" s="110">
        <v>1497</v>
      </c>
      <c r="H50" s="111">
        <v>1431</v>
      </c>
      <c r="I50" s="112">
        <v>322000</v>
      </c>
      <c r="J50" s="110">
        <v>0</v>
      </c>
      <c r="K50" s="111">
        <v>62</v>
      </c>
      <c r="L50" s="112">
        <v>30563</v>
      </c>
      <c r="M50" s="110">
        <f>G50+J50</f>
        <v>1497</v>
      </c>
      <c r="N50" s="111">
        <f>H50+K50</f>
        <v>1493</v>
      </c>
      <c r="O50" s="112">
        <f>I50+L50</f>
        <v>352563</v>
      </c>
      <c r="P50" s="110">
        <v>0</v>
      </c>
      <c r="Q50" s="111">
        <v>0</v>
      </c>
      <c r="R50" s="112">
        <v>0</v>
      </c>
      <c r="S50" s="110">
        <v>0</v>
      </c>
      <c r="T50" s="111">
        <v>0</v>
      </c>
      <c r="U50" s="112">
        <v>0</v>
      </c>
      <c r="V50" s="110">
        <f>P50+M50+S50</f>
        <v>1497</v>
      </c>
      <c r="W50" s="111">
        <f>+N50+Q50+T50</f>
        <v>1493</v>
      </c>
      <c r="X50" s="113">
        <f>R50+O50+U50</f>
        <v>352563</v>
      </c>
      <c r="Y50" s="89" t="s">
        <v>1</v>
      </c>
    </row>
    <row r="51" spans="1:25">
      <c r="A51" s="114"/>
      <c r="B51" s="115"/>
      <c r="C51" s="115" t="s">
        <v>58</v>
      </c>
      <c r="D51" s="116">
        <f t="shared" ref="D51:X51" si="4">SUM(D50:D50)</f>
        <v>1373</v>
      </c>
      <c r="E51" s="117">
        <f t="shared" si="4"/>
        <v>1282</v>
      </c>
      <c r="F51" s="118">
        <f t="shared" si="4"/>
        <v>290304</v>
      </c>
      <c r="G51" s="116">
        <f t="shared" si="4"/>
        <v>1497</v>
      </c>
      <c r="H51" s="117">
        <f t="shared" si="4"/>
        <v>1431</v>
      </c>
      <c r="I51" s="118">
        <f t="shared" si="4"/>
        <v>322000</v>
      </c>
      <c r="J51" s="116">
        <f t="shared" si="4"/>
        <v>0</v>
      </c>
      <c r="K51" s="117">
        <f t="shared" si="4"/>
        <v>62</v>
      </c>
      <c r="L51" s="118">
        <f t="shared" si="4"/>
        <v>30563</v>
      </c>
      <c r="M51" s="116">
        <f t="shared" si="4"/>
        <v>1497</v>
      </c>
      <c r="N51" s="117">
        <f t="shared" si="4"/>
        <v>1493</v>
      </c>
      <c r="O51" s="118">
        <f t="shared" si="4"/>
        <v>352563</v>
      </c>
      <c r="P51" s="116">
        <f t="shared" si="4"/>
        <v>0</v>
      </c>
      <c r="Q51" s="117">
        <f t="shared" si="4"/>
        <v>0</v>
      </c>
      <c r="R51" s="118">
        <f t="shared" si="4"/>
        <v>0</v>
      </c>
      <c r="S51" s="116">
        <f t="shared" si="4"/>
        <v>0</v>
      </c>
      <c r="T51" s="117">
        <f t="shared" si="4"/>
        <v>0</v>
      </c>
      <c r="U51" s="118">
        <f t="shared" si="4"/>
        <v>0</v>
      </c>
      <c r="V51" s="116">
        <f t="shared" si="4"/>
        <v>1497</v>
      </c>
      <c r="W51" s="117">
        <f t="shared" si="4"/>
        <v>1493</v>
      </c>
      <c r="X51" s="119">
        <f t="shared" si="4"/>
        <v>352563</v>
      </c>
      <c r="Y51" s="89" t="s">
        <v>1</v>
      </c>
    </row>
    <row r="52" spans="1:25" ht="17.25" customHeight="1">
      <c r="A52" s="120"/>
      <c r="B52" s="1018"/>
      <c r="C52" s="1019"/>
      <c r="D52" s="121"/>
      <c r="E52" s="122"/>
      <c r="F52" s="90"/>
      <c r="G52" s="123"/>
      <c r="H52" s="124"/>
      <c r="I52" s="124"/>
      <c r="J52" s="123"/>
      <c r="K52" s="124"/>
      <c r="L52" s="124"/>
      <c r="M52" s="123"/>
      <c r="N52" s="124"/>
      <c r="O52" s="124"/>
      <c r="P52" s="123"/>
      <c r="Q52" s="124"/>
      <c r="R52" s="124"/>
      <c r="S52" s="123"/>
      <c r="T52" s="124"/>
      <c r="U52" s="124"/>
      <c r="V52" s="123"/>
      <c r="W52" s="125"/>
      <c r="X52" s="126"/>
      <c r="Y52" s="89" t="s">
        <v>1</v>
      </c>
    </row>
    <row r="53" spans="1:25">
      <c r="A53" s="114"/>
      <c r="B53" s="1020" t="s">
        <v>61</v>
      </c>
      <c r="C53" s="1021"/>
      <c r="D53" s="127"/>
      <c r="E53" s="128"/>
      <c r="F53" s="129"/>
      <c r="G53" s="130"/>
      <c r="H53" s="131"/>
      <c r="I53" s="131"/>
      <c r="J53" s="130"/>
      <c r="K53" s="131"/>
      <c r="L53" s="131"/>
      <c r="M53" s="130"/>
      <c r="N53" s="131"/>
      <c r="O53" s="131"/>
      <c r="P53" s="130"/>
      <c r="Q53" s="131"/>
      <c r="R53" s="131"/>
      <c r="S53" s="130"/>
      <c r="T53" s="131"/>
      <c r="U53" s="131"/>
      <c r="V53" s="130"/>
      <c r="W53" s="128">
        <f>Q53+N53+T53</f>
        <v>0</v>
      </c>
      <c r="X53" s="132"/>
      <c r="Y53" s="89" t="s">
        <v>1</v>
      </c>
    </row>
    <row r="54" spans="1:25">
      <c r="A54" s="109"/>
      <c r="B54" s="1022" t="s">
        <v>62</v>
      </c>
      <c r="C54" s="1023"/>
      <c r="D54" s="110"/>
      <c r="E54" s="111">
        <f>+E51+E53</f>
        <v>1282</v>
      </c>
      <c r="F54" s="133"/>
      <c r="G54" s="134"/>
      <c r="H54" s="111">
        <f>+H51+H53</f>
        <v>1431</v>
      </c>
      <c r="I54" s="112"/>
      <c r="J54" s="134"/>
      <c r="K54" s="111">
        <f>+K51+K53</f>
        <v>62</v>
      </c>
      <c r="L54" s="112"/>
      <c r="M54" s="134"/>
      <c r="N54" s="111">
        <f>+N51+N53</f>
        <v>1493</v>
      </c>
      <c r="O54" s="112"/>
      <c r="P54" s="134"/>
      <c r="Q54" s="111">
        <f>+Q51+Q53</f>
        <v>0</v>
      </c>
      <c r="R54" s="112"/>
      <c r="S54" s="134"/>
      <c r="T54" s="111">
        <f>+T51+T53</f>
        <v>0</v>
      </c>
      <c r="U54" s="112"/>
      <c r="V54" s="134"/>
      <c r="W54" s="111">
        <f>+W51+W53</f>
        <v>1493</v>
      </c>
      <c r="X54" s="96"/>
      <c r="Y54" s="89" t="s">
        <v>1</v>
      </c>
    </row>
    <row r="55" spans="1:25">
      <c r="A55" s="135"/>
      <c r="B55" s="994"/>
      <c r="C55" s="995"/>
      <c r="D55" s="121"/>
      <c r="E55" s="122"/>
      <c r="F55" s="90"/>
      <c r="G55" s="123"/>
      <c r="H55" s="124"/>
      <c r="I55" s="124"/>
      <c r="J55" s="123"/>
      <c r="K55" s="124"/>
      <c r="L55" s="124"/>
      <c r="M55" s="123"/>
      <c r="N55" s="124"/>
      <c r="O55" s="124"/>
      <c r="P55" s="123"/>
      <c r="Q55" s="124"/>
      <c r="R55" s="124"/>
      <c r="S55" s="123"/>
      <c r="T55" s="124"/>
      <c r="U55" s="124"/>
      <c r="V55" s="123"/>
      <c r="W55" s="125"/>
      <c r="X55" s="126"/>
      <c r="Y55" s="89" t="s">
        <v>1</v>
      </c>
    </row>
    <row r="56" spans="1:25">
      <c r="A56" s="109"/>
      <c r="B56" s="1022" t="s">
        <v>63</v>
      </c>
      <c r="C56" s="1023"/>
      <c r="D56" s="110"/>
      <c r="E56" s="111"/>
      <c r="F56" s="133"/>
      <c r="G56" s="134"/>
      <c r="H56" s="112"/>
      <c r="I56" s="112"/>
      <c r="J56" s="134"/>
      <c r="K56" s="112"/>
      <c r="L56" s="112"/>
      <c r="M56" s="134"/>
      <c r="N56" s="112"/>
      <c r="O56" s="112"/>
      <c r="P56" s="134"/>
      <c r="Q56" s="112"/>
      <c r="R56" s="112"/>
      <c r="S56" s="134"/>
      <c r="T56" s="112"/>
      <c r="U56" s="112"/>
      <c r="V56" s="134"/>
      <c r="W56" s="112"/>
      <c r="X56" s="96"/>
      <c r="Y56" s="89" t="s">
        <v>1</v>
      </c>
    </row>
    <row r="57" spans="1:25">
      <c r="A57" s="109"/>
      <c r="B57" s="136"/>
      <c r="C57" s="137" t="s">
        <v>64</v>
      </c>
      <c r="D57" s="110"/>
      <c r="E57" s="111">
        <v>53</v>
      </c>
      <c r="F57" s="133"/>
      <c r="G57" s="134"/>
      <c r="H57" s="112">
        <v>67</v>
      </c>
      <c r="I57" s="112"/>
      <c r="J57" s="134"/>
      <c r="K57" s="111">
        <v>6</v>
      </c>
      <c r="L57" s="112"/>
      <c r="M57" s="134"/>
      <c r="N57" s="111">
        <f>H57+K57</f>
        <v>73</v>
      </c>
      <c r="O57" s="112"/>
      <c r="P57" s="134"/>
      <c r="Q57" s="111">
        <v>0</v>
      </c>
      <c r="R57" s="112"/>
      <c r="S57" s="134"/>
      <c r="T57" s="111">
        <v>0</v>
      </c>
      <c r="U57" s="112"/>
      <c r="V57" s="134"/>
      <c r="W57" s="138">
        <f>Q57+N57+T57</f>
        <v>73</v>
      </c>
      <c r="X57" s="96"/>
      <c r="Y57" s="89" t="s">
        <v>1</v>
      </c>
    </row>
    <row r="58" spans="1:25">
      <c r="A58" s="114"/>
      <c r="B58" s="139"/>
      <c r="C58" s="140" t="s">
        <v>65</v>
      </c>
      <c r="D58" s="127"/>
      <c r="E58" s="128">
        <v>16</v>
      </c>
      <c r="F58" s="129"/>
      <c r="G58" s="130"/>
      <c r="H58" s="131">
        <v>17</v>
      </c>
      <c r="I58" s="131"/>
      <c r="J58" s="130"/>
      <c r="K58" s="128">
        <v>1</v>
      </c>
      <c r="L58" s="131"/>
      <c r="M58" s="130"/>
      <c r="N58" s="128">
        <f>H58+K58</f>
        <v>18</v>
      </c>
      <c r="O58" s="131"/>
      <c r="P58" s="130"/>
      <c r="Q58" s="128">
        <v>0</v>
      </c>
      <c r="R58" s="131"/>
      <c r="S58" s="130"/>
      <c r="T58" s="128">
        <v>0</v>
      </c>
      <c r="U58" s="131"/>
      <c r="V58" s="130"/>
      <c r="W58" s="128">
        <f>Q58+N58+T58</f>
        <v>18</v>
      </c>
      <c r="X58" s="132"/>
      <c r="Y58" s="89" t="s">
        <v>1</v>
      </c>
    </row>
    <row r="59" spans="1:25">
      <c r="A59" s="114"/>
      <c r="B59" s="1024" t="s">
        <v>66</v>
      </c>
      <c r="C59" s="1025"/>
      <c r="D59" s="127"/>
      <c r="E59" s="128">
        <f>E58+E57+E54</f>
        <v>1351</v>
      </c>
      <c r="F59" s="129"/>
      <c r="G59" s="130"/>
      <c r="H59" s="128">
        <f>H58+H57+H54</f>
        <v>1515</v>
      </c>
      <c r="I59" s="131"/>
      <c r="J59" s="130"/>
      <c r="K59" s="128">
        <f>K58+K57+K54</f>
        <v>69</v>
      </c>
      <c r="L59" s="131"/>
      <c r="M59" s="130"/>
      <c r="N59" s="128">
        <f>N58+N57+N54</f>
        <v>1584</v>
      </c>
      <c r="O59" s="131"/>
      <c r="P59" s="130"/>
      <c r="Q59" s="128">
        <f>Q58+Q57+Q54</f>
        <v>0</v>
      </c>
      <c r="R59" s="131"/>
      <c r="S59" s="130"/>
      <c r="T59" s="128">
        <f>T58+T57+T54</f>
        <v>0</v>
      </c>
      <c r="U59" s="131"/>
      <c r="V59" s="130"/>
      <c r="W59" s="128">
        <f>W58+W57+W54</f>
        <v>1584</v>
      </c>
      <c r="X59" s="132"/>
      <c r="Y59" s="89" t="s">
        <v>67</v>
      </c>
    </row>
    <row r="60" spans="1:25">
      <c r="C60" s="141"/>
    </row>
    <row r="61" spans="1:25" ht="119.25" customHeight="1">
      <c r="B61" s="1026"/>
      <c r="C61" s="1026"/>
      <c r="D61" s="1027"/>
      <c r="E61" s="1027"/>
      <c r="F61" s="1027"/>
      <c r="G61" s="1028"/>
      <c r="H61" s="1028"/>
      <c r="I61" s="1028"/>
      <c r="J61" s="1028"/>
      <c r="K61" s="1028"/>
      <c r="L61" s="1028"/>
      <c r="M61" s="1028"/>
      <c r="N61" s="1028"/>
      <c r="O61" s="1028"/>
      <c r="P61" s="1028"/>
      <c r="Q61" s="1028"/>
      <c r="R61" s="1028"/>
      <c r="S61" s="1028"/>
      <c r="T61" s="1028"/>
      <c r="U61" s="1028"/>
      <c r="V61" s="1028"/>
      <c r="W61" s="1028"/>
      <c r="X61" s="1028"/>
    </row>
    <row r="62" spans="1:25" s="143" customFormat="1" ht="15">
      <c r="D62" s="144"/>
      <c r="E62" s="144"/>
      <c r="F62" s="144"/>
      <c r="G62" s="144"/>
      <c r="H62" s="144"/>
      <c r="I62" s="144"/>
      <c r="J62" s="144"/>
      <c r="K62" s="144"/>
      <c r="L62" s="144"/>
      <c r="M62" s="144"/>
      <c r="N62" s="144"/>
      <c r="O62" s="144"/>
      <c r="P62" s="144"/>
      <c r="Q62" s="144"/>
      <c r="R62" s="144"/>
      <c r="S62" s="144"/>
      <c r="T62" s="144"/>
      <c r="U62" s="144"/>
      <c r="V62" s="144"/>
      <c r="W62" s="144"/>
      <c r="X62" s="144"/>
      <c r="Y62" s="145"/>
    </row>
    <row r="63" spans="1:25" s="143" customFormat="1" ht="15">
      <c r="D63" s="144"/>
      <c r="E63" s="144"/>
      <c r="F63" s="144"/>
      <c r="G63" s="144"/>
      <c r="H63" s="144"/>
      <c r="I63" s="144"/>
      <c r="J63" s="144"/>
      <c r="K63" s="144"/>
      <c r="L63" s="144"/>
      <c r="M63" s="144"/>
      <c r="N63" s="144"/>
      <c r="O63" s="144"/>
      <c r="P63" s="144"/>
      <c r="Q63" s="144"/>
      <c r="R63" s="144"/>
      <c r="S63" s="144"/>
      <c r="T63" s="144"/>
      <c r="U63" s="144"/>
      <c r="V63" s="144"/>
      <c r="W63" s="144"/>
      <c r="X63" s="144"/>
      <c r="Y63" s="145"/>
    </row>
    <row r="64" spans="1:25" s="143" customFormat="1" ht="15">
      <c r="D64" s="144"/>
      <c r="E64" s="144"/>
      <c r="F64" s="144"/>
      <c r="G64" s="144"/>
      <c r="H64" s="144"/>
      <c r="I64" s="144"/>
      <c r="J64" s="144"/>
      <c r="K64" s="144"/>
      <c r="L64" s="144"/>
      <c r="M64" s="144"/>
      <c r="N64" s="144"/>
      <c r="O64" s="144"/>
      <c r="P64" s="144"/>
      <c r="Q64" s="144"/>
      <c r="R64" s="144"/>
      <c r="S64" s="144"/>
      <c r="T64" s="144"/>
      <c r="U64" s="144"/>
      <c r="V64" s="144"/>
      <c r="W64" s="144"/>
      <c r="X64" s="144"/>
      <c r="Y64" s="145"/>
    </row>
    <row r="65" spans="1:25" s="143" customFormat="1" ht="15">
      <c r="D65" s="144"/>
      <c r="E65" s="144"/>
      <c r="F65" s="144"/>
      <c r="G65" s="144"/>
      <c r="H65" s="144"/>
      <c r="I65" s="144"/>
      <c r="J65" s="144"/>
      <c r="K65" s="144"/>
      <c r="L65" s="144"/>
      <c r="M65" s="144"/>
      <c r="N65" s="144"/>
      <c r="O65" s="144"/>
      <c r="P65" s="144"/>
      <c r="Q65" s="144"/>
      <c r="R65" s="144"/>
      <c r="S65" s="144"/>
      <c r="T65" s="144"/>
      <c r="U65" s="144"/>
      <c r="V65" s="144"/>
      <c r="W65" s="144"/>
      <c r="X65" s="144"/>
      <c r="Y65" s="145"/>
    </row>
    <row r="66" spans="1:25" s="143" customFormat="1" ht="15">
      <c r="D66" s="144"/>
      <c r="E66" s="144"/>
      <c r="F66" s="144"/>
      <c r="G66" s="144"/>
      <c r="H66" s="144"/>
      <c r="I66" s="144"/>
      <c r="J66" s="144"/>
      <c r="K66" s="144"/>
      <c r="L66" s="144"/>
      <c r="M66" s="144"/>
      <c r="N66" s="144"/>
      <c r="O66" s="144"/>
      <c r="P66" s="144"/>
      <c r="Q66" s="144"/>
      <c r="R66" s="144"/>
      <c r="S66" s="144"/>
      <c r="T66" s="144"/>
      <c r="U66" s="144"/>
      <c r="V66" s="144"/>
      <c r="W66" s="144"/>
      <c r="X66" s="144"/>
      <c r="Y66" s="145"/>
    </row>
    <row r="67" spans="1:25" s="143" customFormat="1" ht="15">
      <c r="A67" s="146"/>
      <c r="B67" s="146"/>
      <c r="C67" s="146"/>
      <c r="D67" s="147"/>
      <c r="E67" s="147"/>
      <c r="F67" s="147"/>
      <c r="G67" s="147"/>
      <c r="H67" s="147"/>
      <c r="I67" s="147"/>
      <c r="J67" s="147"/>
      <c r="K67" s="147"/>
      <c r="L67" s="147"/>
      <c r="M67" s="147"/>
      <c r="N67" s="147"/>
      <c r="O67" s="147"/>
      <c r="P67" s="147"/>
      <c r="Q67" s="147"/>
      <c r="R67" s="147"/>
      <c r="S67" s="147"/>
      <c r="T67" s="147"/>
      <c r="U67" s="147"/>
      <c r="V67" s="147"/>
      <c r="W67" s="148"/>
      <c r="X67" s="148"/>
      <c r="Y67" s="145"/>
    </row>
    <row r="68" spans="1:25" s="143" customFormat="1" ht="15">
      <c r="A68" s="146"/>
      <c r="B68" s="146"/>
      <c r="C68" s="149"/>
      <c r="D68" s="150"/>
      <c r="E68" s="150"/>
      <c r="F68" s="150"/>
      <c r="G68" s="150"/>
      <c r="H68" s="150"/>
      <c r="I68" s="150"/>
      <c r="J68" s="150"/>
      <c r="K68" s="150"/>
      <c r="L68" s="150"/>
      <c r="M68" s="150"/>
      <c r="N68" s="150"/>
      <c r="O68" s="150"/>
      <c r="P68" s="150"/>
      <c r="Q68" s="150"/>
      <c r="R68" s="150"/>
      <c r="S68" s="150"/>
      <c r="T68" s="150"/>
      <c r="U68" s="150"/>
      <c r="V68" s="150"/>
      <c r="W68" s="150"/>
      <c r="X68" s="150"/>
      <c r="Y68" s="145"/>
    </row>
    <row r="69" spans="1:25" s="143" customFormat="1" ht="30" customHeight="1">
      <c r="A69" s="1029"/>
      <c r="B69" s="1029"/>
      <c r="C69" s="1029"/>
      <c r="D69" s="1029"/>
      <c r="E69" s="1029"/>
      <c r="F69" s="1029"/>
      <c r="G69" s="1029"/>
      <c r="H69" s="1029"/>
      <c r="I69" s="1029"/>
      <c r="J69" s="1029"/>
      <c r="K69" s="1029"/>
      <c r="L69" s="1029"/>
      <c r="M69" s="1029"/>
      <c r="N69" s="1029"/>
      <c r="O69" s="1029"/>
      <c r="P69" s="1029"/>
      <c r="Q69" s="1029"/>
      <c r="R69" s="1029"/>
      <c r="S69" s="1029"/>
      <c r="T69" s="1029"/>
      <c r="U69" s="1029"/>
      <c r="V69" s="1029"/>
      <c r="W69" s="151"/>
      <c r="X69" s="151"/>
      <c r="Y69" s="145"/>
    </row>
    <row r="70" spans="1:25">
      <c r="W70" s="152"/>
      <c r="X70" s="152"/>
    </row>
    <row r="71" spans="1:25">
      <c r="K71" s="153"/>
    </row>
  </sheetData>
  <mergeCells count="60">
    <mergeCell ref="M61:O61"/>
    <mergeCell ref="P61:R61"/>
    <mergeCell ref="S61:U61"/>
    <mergeCell ref="V61:X61"/>
    <mergeCell ref="A69:V69"/>
    <mergeCell ref="J61:L61"/>
    <mergeCell ref="B56:C56"/>
    <mergeCell ref="B59:C59"/>
    <mergeCell ref="B61:C61"/>
    <mergeCell ref="D61:F61"/>
    <mergeCell ref="G61:I61"/>
    <mergeCell ref="B55:C55"/>
    <mergeCell ref="A39:X39"/>
    <mergeCell ref="A40:X40"/>
    <mergeCell ref="A41:X41"/>
    <mergeCell ref="A47:C49"/>
    <mergeCell ref="D47:F48"/>
    <mergeCell ref="G47:I48"/>
    <mergeCell ref="J47:L48"/>
    <mergeCell ref="M47:O48"/>
    <mergeCell ref="P47:R48"/>
    <mergeCell ref="S47:U48"/>
    <mergeCell ref="V47:X48"/>
    <mergeCell ref="B50:C50"/>
    <mergeCell ref="B52:C52"/>
    <mergeCell ref="B53:C53"/>
    <mergeCell ref="B54:C54"/>
    <mergeCell ref="A38:X38"/>
    <mergeCell ref="A20:U20"/>
    <mergeCell ref="A21:U21"/>
    <mergeCell ref="A22:U22"/>
    <mergeCell ref="A23:U23"/>
    <mergeCell ref="A24:U24"/>
    <mergeCell ref="A25:U25"/>
    <mergeCell ref="A26:U26"/>
    <mergeCell ref="A27:U27"/>
    <mergeCell ref="A28:U28"/>
    <mergeCell ref="A29:U29"/>
    <mergeCell ref="A30:X32"/>
    <mergeCell ref="A19:U19"/>
    <mergeCell ref="A7:X7"/>
    <mergeCell ref="A8:X8"/>
    <mergeCell ref="A9:X9"/>
    <mergeCell ref="A10:X10"/>
    <mergeCell ref="A11:U13"/>
    <mergeCell ref="V11:X11"/>
    <mergeCell ref="V12:V13"/>
    <mergeCell ref="W12:W13"/>
    <mergeCell ref="X12:X13"/>
    <mergeCell ref="A14:U14"/>
    <mergeCell ref="A15:U15"/>
    <mergeCell ref="A16:U16"/>
    <mergeCell ref="A17:U17"/>
    <mergeCell ref="A18:U18"/>
    <mergeCell ref="A6:X6"/>
    <mergeCell ref="A1:X1"/>
    <mergeCell ref="A2:X2"/>
    <mergeCell ref="A3:X3"/>
    <mergeCell ref="A4:X4"/>
    <mergeCell ref="A5:X5"/>
  </mergeCells>
  <printOptions horizontalCentered="1"/>
  <pageMargins left="0.5" right="0.4" top="0.5" bottom="0.25" header="0" footer="0"/>
  <pageSetup scale="55" firstPageNumber="8" fitToHeight="0" orientation="landscape" useFirstPageNumber="1" r:id="rId1"/>
  <headerFooter alignWithMargins="0">
    <oddFooter>&amp;C&amp;"Times New Roman,Regular"Exhibit B - Summary of Requirements</oddFooter>
  </headerFooter>
  <rowBreaks count="1" manualBreakCount="1">
    <brk id="32" max="23" man="1"/>
  </rowBreaks>
</worksheet>
</file>

<file path=xl/worksheets/sheet4.xml><?xml version="1.0" encoding="utf-8"?>
<worksheet xmlns="http://schemas.openxmlformats.org/spreadsheetml/2006/main" xmlns:r="http://schemas.openxmlformats.org/officeDocument/2006/relationships">
  <sheetPr>
    <pageSetUpPr fitToPage="1"/>
  </sheetPr>
  <dimension ref="A1:Y67"/>
  <sheetViews>
    <sheetView showGridLines="0" showOutlineSymbols="0" view="pageBreakPreview" topLeftCell="A19" zoomScale="65" zoomScaleNormal="75" zoomScaleSheetLayoutView="65" workbookViewId="0">
      <selection activeCell="A43" sqref="A43:X55"/>
    </sheetView>
  </sheetViews>
  <sheetFormatPr defaultColWidth="8.88671875" defaultRowHeight="15.75"/>
  <cols>
    <col min="1" max="2" width="2.5546875" style="2" customWidth="1"/>
    <col min="3" max="3" width="25" style="2" customWidth="1"/>
    <col min="4" max="4" width="6.88671875" style="23" customWidth="1"/>
    <col min="5" max="5" width="6.21875" style="23" customWidth="1"/>
    <col min="6" max="6" width="10.21875" style="23" customWidth="1"/>
    <col min="7" max="7" width="8.44140625" style="23" customWidth="1"/>
    <col min="8" max="8" width="6.21875" style="23" customWidth="1"/>
    <col min="9" max="9" width="9.77734375" style="23" customWidth="1"/>
    <col min="10" max="10" width="6.21875" style="23" customWidth="1"/>
    <col min="11" max="11" width="5.6640625" style="23" customWidth="1"/>
    <col min="12" max="12" width="9.33203125" style="23" customWidth="1"/>
    <col min="13" max="13" width="7" style="23" customWidth="1"/>
    <col min="14" max="14" width="6.109375" style="23" customWidth="1"/>
    <col min="15" max="15" width="9.77734375" style="23" customWidth="1"/>
    <col min="16" max="17" width="5.6640625" style="23" customWidth="1"/>
    <col min="18" max="18" width="8.5546875" style="23" customWidth="1"/>
    <col min="19" max="19" width="6.109375" style="23" customWidth="1"/>
    <col min="20" max="20" width="5.6640625" style="23" customWidth="1"/>
    <col min="21" max="21" width="7" style="23" customWidth="1"/>
    <col min="22" max="22" width="9.5546875" style="23" customWidth="1"/>
    <col min="23" max="23" width="9.77734375" style="23" bestFit="1" customWidth="1"/>
    <col min="24" max="24" width="13.21875" style="23" bestFit="1" customWidth="1"/>
    <col min="25" max="25" width="6.5546875" style="75" customWidth="1"/>
    <col min="26" max="26" width="7.6640625" style="2" customWidth="1"/>
    <col min="27" max="16384" width="8.88671875" style="2"/>
  </cols>
  <sheetData>
    <row r="1" spans="1:25" ht="20.25">
      <c r="A1" s="865" t="s">
        <v>0</v>
      </c>
      <c r="B1" s="866"/>
      <c r="C1" s="866"/>
      <c r="D1" s="866"/>
      <c r="E1" s="866"/>
      <c r="F1" s="866"/>
      <c r="G1" s="866"/>
      <c r="H1" s="866"/>
      <c r="I1" s="866"/>
      <c r="J1" s="866"/>
      <c r="K1" s="866"/>
      <c r="L1" s="866"/>
      <c r="M1" s="866"/>
      <c r="N1" s="866"/>
      <c r="O1" s="866"/>
      <c r="P1" s="866"/>
      <c r="Q1" s="866"/>
      <c r="R1" s="866"/>
      <c r="S1" s="866"/>
      <c r="T1" s="866"/>
      <c r="U1" s="866"/>
      <c r="V1" s="866"/>
      <c r="W1" s="866"/>
      <c r="X1" s="866"/>
      <c r="Y1" s="1" t="s">
        <v>1</v>
      </c>
    </row>
    <row r="2" spans="1:25">
      <c r="A2" s="867"/>
      <c r="B2" s="867"/>
      <c r="C2" s="867"/>
      <c r="D2" s="867"/>
      <c r="E2" s="867"/>
      <c r="F2" s="867"/>
      <c r="G2" s="867"/>
      <c r="H2" s="867"/>
      <c r="I2" s="867"/>
      <c r="J2" s="867"/>
      <c r="K2" s="867"/>
      <c r="L2" s="867"/>
      <c r="M2" s="867"/>
      <c r="N2" s="867"/>
      <c r="O2" s="867"/>
      <c r="P2" s="867"/>
      <c r="Q2" s="867"/>
      <c r="R2" s="867"/>
      <c r="S2" s="867"/>
      <c r="T2" s="867"/>
      <c r="U2" s="867"/>
      <c r="V2" s="867"/>
      <c r="W2" s="867"/>
      <c r="X2" s="867"/>
      <c r="Y2" s="1" t="s">
        <v>1</v>
      </c>
    </row>
    <row r="3" spans="1:25">
      <c r="A3" s="868"/>
      <c r="B3" s="868"/>
      <c r="C3" s="868"/>
      <c r="D3" s="868"/>
      <c r="E3" s="868"/>
      <c r="F3" s="868"/>
      <c r="G3" s="868"/>
      <c r="H3" s="868"/>
      <c r="I3" s="868"/>
      <c r="J3" s="868"/>
      <c r="K3" s="868"/>
      <c r="L3" s="868"/>
      <c r="M3" s="868"/>
      <c r="N3" s="868"/>
      <c r="O3" s="868"/>
      <c r="P3" s="868"/>
      <c r="Q3" s="868"/>
      <c r="R3" s="868"/>
      <c r="S3" s="868"/>
      <c r="T3" s="868"/>
      <c r="U3" s="868"/>
      <c r="V3" s="868"/>
      <c r="W3" s="868"/>
      <c r="X3" s="868"/>
      <c r="Y3" s="1" t="s">
        <v>1</v>
      </c>
    </row>
    <row r="4" spans="1:25" ht="22.5">
      <c r="A4" s="869" t="s">
        <v>2</v>
      </c>
      <c r="B4" s="864"/>
      <c r="C4" s="864"/>
      <c r="D4" s="864"/>
      <c r="E4" s="864"/>
      <c r="F4" s="864"/>
      <c r="G4" s="864"/>
      <c r="H4" s="864"/>
      <c r="I4" s="864"/>
      <c r="J4" s="864"/>
      <c r="K4" s="864"/>
      <c r="L4" s="864"/>
      <c r="M4" s="864"/>
      <c r="N4" s="864"/>
      <c r="O4" s="864"/>
      <c r="P4" s="864"/>
      <c r="Q4" s="864"/>
      <c r="R4" s="864"/>
      <c r="S4" s="864"/>
      <c r="T4" s="864"/>
      <c r="U4" s="864"/>
      <c r="V4" s="864"/>
      <c r="W4" s="864"/>
      <c r="X4" s="864"/>
      <c r="Y4" s="1" t="s">
        <v>1</v>
      </c>
    </row>
    <row r="5" spans="1:25" ht="23.25">
      <c r="A5" s="863" t="s">
        <v>69</v>
      </c>
      <c r="B5" s="870"/>
      <c r="C5" s="870"/>
      <c r="D5" s="870"/>
      <c r="E5" s="870"/>
      <c r="F5" s="870"/>
      <c r="G5" s="870"/>
      <c r="H5" s="870"/>
      <c r="I5" s="870"/>
      <c r="J5" s="870"/>
      <c r="K5" s="870"/>
      <c r="L5" s="870"/>
      <c r="M5" s="870"/>
      <c r="N5" s="870"/>
      <c r="O5" s="870"/>
      <c r="P5" s="870"/>
      <c r="Q5" s="870"/>
      <c r="R5" s="870"/>
      <c r="S5" s="870"/>
      <c r="T5" s="870"/>
      <c r="U5" s="870"/>
      <c r="V5" s="870"/>
      <c r="W5" s="870"/>
      <c r="X5" s="870"/>
      <c r="Y5" s="1" t="s">
        <v>1</v>
      </c>
    </row>
    <row r="6" spans="1:25" ht="23.25">
      <c r="A6" s="863" t="s">
        <v>71</v>
      </c>
      <c r="B6" s="864"/>
      <c r="C6" s="864"/>
      <c r="D6" s="864"/>
      <c r="E6" s="864"/>
      <c r="F6" s="864"/>
      <c r="G6" s="864"/>
      <c r="H6" s="864"/>
      <c r="I6" s="864"/>
      <c r="J6" s="864"/>
      <c r="K6" s="864"/>
      <c r="L6" s="864"/>
      <c r="M6" s="864"/>
      <c r="N6" s="864"/>
      <c r="O6" s="864"/>
      <c r="P6" s="864"/>
      <c r="Q6" s="864"/>
      <c r="R6" s="864"/>
      <c r="S6" s="864"/>
      <c r="T6" s="864"/>
      <c r="U6" s="864"/>
      <c r="V6" s="864"/>
      <c r="W6" s="864"/>
      <c r="X6" s="864"/>
      <c r="Y6" s="1" t="s">
        <v>1</v>
      </c>
    </row>
    <row r="7" spans="1:25" ht="23.25">
      <c r="A7" s="863" t="s">
        <v>5</v>
      </c>
      <c r="B7" s="870"/>
      <c r="C7" s="870"/>
      <c r="D7" s="870"/>
      <c r="E7" s="870"/>
      <c r="F7" s="870"/>
      <c r="G7" s="870"/>
      <c r="H7" s="870"/>
      <c r="I7" s="870"/>
      <c r="J7" s="870"/>
      <c r="K7" s="870"/>
      <c r="L7" s="870"/>
      <c r="M7" s="870"/>
      <c r="N7" s="870"/>
      <c r="O7" s="870"/>
      <c r="P7" s="870"/>
      <c r="Q7" s="870"/>
      <c r="R7" s="870"/>
      <c r="S7" s="870"/>
      <c r="T7" s="870"/>
      <c r="U7" s="870"/>
      <c r="V7" s="870"/>
      <c r="W7" s="870"/>
      <c r="X7" s="870"/>
      <c r="Y7" s="1" t="s">
        <v>1</v>
      </c>
    </row>
    <row r="8" spans="1:25" ht="23.25">
      <c r="A8" s="871"/>
      <c r="B8" s="871"/>
      <c r="C8" s="871"/>
      <c r="D8" s="871"/>
      <c r="E8" s="871"/>
      <c r="F8" s="871"/>
      <c r="G8" s="871"/>
      <c r="H8" s="871"/>
      <c r="I8" s="871"/>
      <c r="J8" s="871"/>
      <c r="K8" s="871"/>
      <c r="L8" s="871"/>
      <c r="M8" s="871"/>
      <c r="N8" s="871"/>
      <c r="O8" s="871"/>
      <c r="P8" s="871"/>
      <c r="Q8" s="871"/>
      <c r="R8" s="871"/>
      <c r="S8" s="871"/>
      <c r="T8" s="871"/>
      <c r="U8" s="871"/>
      <c r="V8" s="871"/>
      <c r="W8" s="871"/>
      <c r="X8" s="871"/>
      <c r="Y8" s="1" t="s">
        <v>1</v>
      </c>
    </row>
    <row r="9" spans="1:25" ht="23.25">
      <c r="A9" s="871"/>
      <c r="B9" s="871"/>
      <c r="C9" s="871"/>
      <c r="D9" s="871"/>
      <c r="E9" s="871"/>
      <c r="F9" s="871"/>
      <c r="G9" s="871"/>
      <c r="H9" s="871"/>
      <c r="I9" s="871"/>
      <c r="J9" s="871"/>
      <c r="K9" s="871"/>
      <c r="L9" s="871"/>
      <c r="M9" s="871"/>
      <c r="N9" s="871"/>
      <c r="O9" s="871"/>
      <c r="P9" s="871"/>
      <c r="Q9" s="871"/>
      <c r="R9" s="871"/>
      <c r="S9" s="871"/>
      <c r="T9" s="871"/>
      <c r="U9" s="871"/>
      <c r="V9" s="871"/>
      <c r="W9" s="871"/>
      <c r="X9" s="871"/>
      <c r="Y9" s="1" t="s">
        <v>1</v>
      </c>
    </row>
    <row r="10" spans="1:25" ht="23.25">
      <c r="A10" s="871"/>
      <c r="B10" s="871"/>
      <c r="C10" s="871"/>
      <c r="D10" s="871"/>
      <c r="E10" s="871"/>
      <c r="F10" s="871"/>
      <c r="G10" s="871"/>
      <c r="H10" s="871"/>
      <c r="I10" s="871"/>
      <c r="J10" s="871"/>
      <c r="K10" s="871"/>
      <c r="L10" s="871"/>
      <c r="M10" s="871"/>
      <c r="N10" s="871"/>
      <c r="O10" s="871"/>
      <c r="P10" s="871"/>
      <c r="Q10" s="871"/>
      <c r="R10" s="871"/>
      <c r="S10" s="871"/>
      <c r="T10" s="871"/>
      <c r="U10" s="871"/>
      <c r="V10" s="871"/>
      <c r="W10" s="871"/>
      <c r="X10" s="871"/>
      <c r="Y10" s="1" t="s">
        <v>1</v>
      </c>
    </row>
    <row r="11" spans="1:25">
      <c r="A11" s="868"/>
      <c r="B11" s="868"/>
      <c r="C11" s="868"/>
      <c r="D11" s="868"/>
      <c r="E11" s="868"/>
      <c r="F11" s="868"/>
      <c r="G11" s="868"/>
      <c r="H11" s="868"/>
      <c r="I11" s="868"/>
      <c r="J11" s="868"/>
      <c r="K11" s="868"/>
      <c r="L11" s="868"/>
      <c r="M11" s="868"/>
      <c r="N11" s="868"/>
      <c r="O11" s="868"/>
      <c r="P11" s="868"/>
      <c r="Q11" s="868"/>
      <c r="R11" s="868"/>
      <c r="S11" s="868"/>
      <c r="T11" s="868"/>
      <c r="U11" s="872"/>
      <c r="V11" s="875" t="s">
        <v>6</v>
      </c>
      <c r="W11" s="876"/>
      <c r="X11" s="877"/>
      <c r="Y11" s="1" t="s">
        <v>1</v>
      </c>
    </row>
    <row r="12" spans="1:25">
      <c r="A12" s="868"/>
      <c r="B12" s="868"/>
      <c r="C12" s="868"/>
      <c r="D12" s="868"/>
      <c r="E12" s="868"/>
      <c r="F12" s="868"/>
      <c r="G12" s="868"/>
      <c r="H12" s="868"/>
      <c r="I12" s="868"/>
      <c r="J12" s="868"/>
      <c r="K12" s="868"/>
      <c r="L12" s="868"/>
      <c r="M12" s="868"/>
      <c r="N12" s="868"/>
      <c r="O12" s="868"/>
      <c r="P12" s="868"/>
      <c r="Q12" s="868"/>
      <c r="R12" s="868"/>
      <c r="S12" s="868"/>
      <c r="T12" s="868"/>
      <c r="U12" s="872"/>
      <c r="V12" s="878" t="s">
        <v>7</v>
      </c>
      <c r="W12" s="880" t="s">
        <v>8</v>
      </c>
      <c r="X12" s="882" t="s">
        <v>9</v>
      </c>
      <c r="Y12" s="1" t="s">
        <v>1</v>
      </c>
    </row>
    <row r="13" spans="1:25" ht="16.5" thickBot="1">
      <c r="A13" s="873"/>
      <c r="B13" s="873"/>
      <c r="C13" s="873"/>
      <c r="D13" s="873"/>
      <c r="E13" s="873"/>
      <c r="F13" s="873"/>
      <c r="G13" s="873"/>
      <c r="H13" s="873"/>
      <c r="I13" s="873"/>
      <c r="J13" s="873"/>
      <c r="K13" s="873"/>
      <c r="L13" s="873"/>
      <c r="M13" s="873"/>
      <c r="N13" s="873"/>
      <c r="O13" s="873"/>
      <c r="P13" s="873"/>
      <c r="Q13" s="873"/>
      <c r="R13" s="873"/>
      <c r="S13" s="873"/>
      <c r="T13" s="873"/>
      <c r="U13" s="874"/>
      <c r="V13" s="879"/>
      <c r="W13" s="881"/>
      <c r="X13" s="881"/>
      <c r="Y13" s="1" t="s">
        <v>1</v>
      </c>
    </row>
    <row r="14" spans="1:25">
      <c r="A14" s="886" t="s">
        <v>72</v>
      </c>
      <c r="B14" s="887"/>
      <c r="C14" s="887"/>
      <c r="D14" s="887"/>
      <c r="E14" s="887"/>
      <c r="F14" s="887"/>
      <c r="G14" s="887"/>
      <c r="H14" s="887"/>
      <c r="I14" s="887"/>
      <c r="J14" s="887"/>
      <c r="K14" s="887"/>
      <c r="L14" s="887"/>
      <c r="M14" s="887"/>
      <c r="N14" s="887"/>
      <c r="O14" s="887"/>
      <c r="P14" s="887"/>
      <c r="Q14" s="887"/>
      <c r="R14" s="887"/>
      <c r="S14" s="887"/>
      <c r="T14" s="887"/>
      <c r="U14" s="887"/>
      <c r="V14" s="4">
        <v>0</v>
      </c>
      <c r="W14" s="4">
        <v>0</v>
      </c>
      <c r="X14" s="5">
        <v>0</v>
      </c>
      <c r="Y14" s="1" t="s">
        <v>1</v>
      </c>
    </row>
    <row r="15" spans="1:25">
      <c r="A15" s="886" t="s">
        <v>73</v>
      </c>
      <c r="B15" s="887"/>
      <c r="C15" s="887"/>
      <c r="D15" s="887"/>
      <c r="E15" s="887"/>
      <c r="F15" s="887"/>
      <c r="G15" s="887"/>
      <c r="H15" s="887"/>
      <c r="I15" s="887"/>
      <c r="J15" s="887"/>
      <c r="K15" s="887"/>
      <c r="L15" s="887"/>
      <c r="M15" s="887"/>
      <c r="N15" s="887"/>
      <c r="O15" s="887"/>
      <c r="P15" s="887"/>
      <c r="Q15" s="887"/>
      <c r="R15" s="887"/>
      <c r="S15" s="887"/>
      <c r="T15" s="887"/>
      <c r="U15" s="887"/>
      <c r="V15" s="154">
        <v>0</v>
      </c>
      <c r="W15" s="154">
        <v>0</v>
      </c>
      <c r="X15" s="155">
        <v>10000</v>
      </c>
      <c r="Y15" s="1" t="s">
        <v>1</v>
      </c>
    </row>
    <row r="16" spans="1:25">
      <c r="A16" s="895" t="s">
        <v>16</v>
      </c>
      <c r="B16" s="896"/>
      <c r="C16" s="896"/>
      <c r="D16" s="896"/>
      <c r="E16" s="896"/>
      <c r="F16" s="896"/>
      <c r="G16" s="896"/>
      <c r="H16" s="896"/>
      <c r="I16" s="896"/>
      <c r="J16" s="896"/>
      <c r="K16" s="896"/>
      <c r="L16" s="896"/>
      <c r="M16" s="896"/>
      <c r="N16" s="896"/>
      <c r="O16" s="896"/>
      <c r="P16" s="896"/>
      <c r="Q16" s="896"/>
      <c r="R16" s="896"/>
      <c r="S16" s="896"/>
      <c r="T16" s="896"/>
      <c r="U16" s="896"/>
      <c r="V16" s="156"/>
      <c r="W16" s="156"/>
      <c r="X16" s="157"/>
      <c r="Y16" s="1" t="s">
        <v>1</v>
      </c>
    </row>
    <row r="17" spans="1:25">
      <c r="A17" s="897" t="s">
        <v>74</v>
      </c>
      <c r="B17" s="898"/>
      <c r="C17" s="898"/>
      <c r="D17" s="898"/>
      <c r="E17" s="898"/>
      <c r="F17" s="898"/>
      <c r="G17" s="898"/>
      <c r="H17" s="898"/>
      <c r="I17" s="898"/>
      <c r="J17" s="898"/>
      <c r="K17" s="898"/>
      <c r="L17" s="898"/>
      <c r="M17" s="898"/>
      <c r="N17" s="898"/>
      <c r="O17" s="898"/>
      <c r="P17" s="898"/>
      <c r="Q17" s="898"/>
      <c r="R17" s="898"/>
      <c r="S17" s="898"/>
      <c r="T17" s="898"/>
      <c r="U17" s="898"/>
      <c r="V17" s="12"/>
      <c r="W17" s="12"/>
      <c r="X17" s="13"/>
      <c r="Y17" s="1" t="s">
        <v>1</v>
      </c>
    </row>
    <row r="18" spans="1:25">
      <c r="A18" s="883" t="s">
        <v>75</v>
      </c>
      <c r="B18" s="894"/>
      <c r="C18" s="894"/>
      <c r="D18" s="894"/>
      <c r="E18" s="894"/>
      <c r="F18" s="894"/>
      <c r="G18" s="894"/>
      <c r="H18" s="894"/>
      <c r="I18" s="894"/>
      <c r="J18" s="894"/>
      <c r="K18" s="894"/>
      <c r="L18" s="894"/>
      <c r="M18" s="894"/>
      <c r="N18" s="894"/>
      <c r="O18" s="894"/>
      <c r="P18" s="894"/>
      <c r="Q18" s="894"/>
      <c r="R18" s="894"/>
      <c r="S18" s="894"/>
      <c r="T18" s="894"/>
      <c r="U18" s="894"/>
      <c r="V18" s="12">
        <v>0</v>
      </c>
      <c r="W18" s="12">
        <v>0</v>
      </c>
      <c r="X18" s="13">
        <v>-10000</v>
      </c>
      <c r="Y18" s="1" t="s">
        <v>1</v>
      </c>
    </row>
    <row r="19" spans="1:25">
      <c r="A19" s="902" t="s">
        <v>76</v>
      </c>
      <c r="B19" s="894"/>
      <c r="C19" s="894"/>
      <c r="D19" s="894"/>
      <c r="E19" s="894"/>
      <c r="F19" s="894"/>
      <c r="G19" s="894"/>
      <c r="H19" s="894"/>
      <c r="I19" s="894"/>
      <c r="J19" s="894"/>
      <c r="K19" s="894"/>
      <c r="L19" s="894"/>
      <c r="M19" s="894"/>
      <c r="N19" s="894"/>
      <c r="O19" s="894"/>
      <c r="P19" s="894"/>
      <c r="Q19" s="894"/>
      <c r="R19" s="894"/>
      <c r="S19" s="894"/>
      <c r="T19" s="894"/>
      <c r="U19" s="894"/>
      <c r="V19" s="12">
        <f>V18</f>
        <v>0</v>
      </c>
      <c r="W19" s="12">
        <f t="shared" ref="W19:X20" si="0">W18</f>
        <v>0</v>
      </c>
      <c r="X19" s="12">
        <f t="shared" si="0"/>
        <v>-10000</v>
      </c>
      <c r="Y19" s="1" t="s">
        <v>1</v>
      </c>
    </row>
    <row r="20" spans="1:25">
      <c r="A20" s="897" t="s">
        <v>31</v>
      </c>
      <c r="B20" s="898"/>
      <c r="C20" s="898"/>
      <c r="D20" s="898"/>
      <c r="E20" s="898"/>
      <c r="F20" s="898"/>
      <c r="G20" s="898"/>
      <c r="H20" s="898"/>
      <c r="I20" s="898"/>
      <c r="J20" s="898"/>
      <c r="K20" s="898"/>
      <c r="L20" s="898"/>
      <c r="M20" s="898"/>
      <c r="N20" s="898"/>
      <c r="O20" s="898"/>
      <c r="P20" s="898"/>
      <c r="Q20" s="898"/>
      <c r="R20" s="898"/>
      <c r="S20" s="898"/>
      <c r="T20" s="898"/>
      <c r="U20" s="898"/>
      <c r="V20" s="12">
        <f>V19</f>
        <v>0</v>
      </c>
      <c r="W20" s="12">
        <f t="shared" si="0"/>
        <v>0</v>
      </c>
      <c r="X20" s="12">
        <f t="shared" si="0"/>
        <v>-10000</v>
      </c>
      <c r="Y20" s="1" t="s">
        <v>1</v>
      </c>
    </row>
    <row r="21" spans="1:25">
      <c r="A21" s="899" t="s">
        <v>33</v>
      </c>
      <c r="B21" s="900"/>
      <c r="C21" s="900"/>
      <c r="D21" s="900"/>
      <c r="E21" s="900"/>
      <c r="F21" s="900"/>
      <c r="G21" s="900"/>
      <c r="H21" s="900"/>
      <c r="I21" s="900"/>
      <c r="J21" s="900"/>
      <c r="K21" s="900"/>
      <c r="L21" s="900"/>
      <c r="M21" s="900"/>
      <c r="N21" s="900"/>
      <c r="O21" s="900"/>
      <c r="P21" s="900"/>
      <c r="Q21" s="900"/>
      <c r="R21" s="900"/>
      <c r="S21" s="900"/>
      <c r="T21" s="900"/>
      <c r="U21" s="901"/>
      <c r="V21" s="14">
        <f>V167</f>
        <v>0</v>
      </c>
      <c r="W21" s="14">
        <f t="shared" ref="W21:X21" si="1">W167</f>
        <v>0</v>
      </c>
      <c r="X21" s="14">
        <f t="shared" si="1"/>
        <v>0</v>
      </c>
      <c r="Y21" s="1" t="s">
        <v>1</v>
      </c>
    </row>
    <row r="22" spans="1:25">
      <c r="A22" s="895" t="s">
        <v>34</v>
      </c>
      <c r="B22" s="896"/>
      <c r="C22" s="896"/>
      <c r="D22" s="896"/>
      <c r="E22" s="896"/>
      <c r="F22" s="896"/>
      <c r="G22" s="896"/>
      <c r="H22" s="896"/>
      <c r="I22" s="896"/>
      <c r="J22" s="896"/>
      <c r="K22" s="896"/>
      <c r="L22" s="896"/>
      <c r="M22" s="896"/>
      <c r="N22" s="896"/>
      <c r="O22" s="896"/>
      <c r="P22" s="896"/>
      <c r="Q22" s="896"/>
      <c r="R22" s="896"/>
      <c r="S22" s="896"/>
      <c r="T22" s="896"/>
      <c r="U22" s="896"/>
      <c r="V22" s="12">
        <v>0</v>
      </c>
      <c r="W22" s="12">
        <v>0</v>
      </c>
      <c r="X22" s="13">
        <v>0</v>
      </c>
      <c r="Y22" s="1" t="s">
        <v>1</v>
      </c>
    </row>
    <row r="23" spans="1:25" ht="18" customHeight="1">
      <c r="A23" s="897" t="s">
        <v>43</v>
      </c>
      <c r="B23" s="898"/>
      <c r="C23" s="898"/>
      <c r="D23" s="898"/>
      <c r="E23" s="898"/>
      <c r="F23" s="898"/>
      <c r="G23" s="898"/>
      <c r="H23" s="898"/>
      <c r="I23" s="898"/>
      <c r="J23" s="898"/>
      <c r="K23" s="898"/>
      <c r="L23" s="898"/>
      <c r="M23" s="898"/>
      <c r="N23" s="898"/>
      <c r="O23" s="898"/>
      <c r="P23" s="898"/>
      <c r="Q23" s="898"/>
      <c r="R23" s="898"/>
      <c r="S23" s="898"/>
      <c r="T23" s="898"/>
      <c r="U23" s="898"/>
      <c r="V23" s="20">
        <v>0</v>
      </c>
      <c r="W23" s="20">
        <v>0</v>
      </c>
      <c r="X23" s="20">
        <v>0</v>
      </c>
      <c r="Y23" s="1" t="s">
        <v>1</v>
      </c>
    </row>
    <row r="24" spans="1:25" ht="18" customHeight="1">
      <c r="A24" s="907" t="s">
        <v>44</v>
      </c>
      <c r="B24" s="908"/>
      <c r="C24" s="908"/>
      <c r="D24" s="908"/>
      <c r="E24" s="908"/>
      <c r="F24" s="908"/>
      <c r="G24" s="908"/>
      <c r="H24" s="908"/>
      <c r="I24" s="908"/>
      <c r="J24" s="908"/>
      <c r="K24" s="908"/>
      <c r="L24" s="908"/>
      <c r="M24" s="908"/>
      <c r="N24" s="908"/>
      <c r="O24" s="908"/>
      <c r="P24" s="908"/>
      <c r="Q24" s="908"/>
      <c r="R24" s="908"/>
      <c r="S24" s="908"/>
      <c r="T24" s="908"/>
      <c r="U24" s="908"/>
      <c r="V24" s="21">
        <f>V21+V23</f>
        <v>0</v>
      </c>
      <c r="W24" s="21">
        <f>W21+W23</f>
        <v>0</v>
      </c>
      <c r="X24" s="21">
        <f>X21+X23</f>
        <v>0</v>
      </c>
      <c r="Y24" s="1" t="s">
        <v>1</v>
      </c>
    </row>
    <row r="25" spans="1:25" ht="18" customHeight="1">
      <c r="A25" s="909" t="s">
        <v>45</v>
      </c>
      <c r="B25" s="908"/>
      <c r="C25" s="908"/>
      <c r="D25" s="908"/>
      <c r="E25" s="908"/>
      <c r="F25" s="908"/>
      <c r="G25" s="908"/>
      <c r="H25" s="908"/>
      <c r="I25" s="908"/>
      <c r="J25" s="908"/>
      <c r="K25" s="908"/>
      <c r="L25" s="908"/>
      <c r="M25" s="908"/>
      <c r="N25" s="908"/>
      <c r="O25" s="908"/>
      <c r="P25" s="908"/>
      <c r="Q25" s="908"/>
      <c r="R25" s="908"/>
      <c r="S25" s="908"/>
      <c r="T25" s="908"/>
      <c r="U25" s="908"/>
      <c r="V25" s="22">
        <f>+V24-V15</f>
        <v>0</v>
      </c>
      <c r="W25" s="22">
        <f t="shared" ref="W25:X25" si="2">+W24-W15</f>
        <v>0</v>
      </c>
      <c r="X25" s="22">
        <f t="shared" si="2"/>
        <v>-10000</v>
      </c>
      <c r="Y25" s="1" t="s">
        <v>1</v>
      </c>
    </row>
    <row r="26" spans="1:25">
      <c r="Y26" s="1" t="s">
        <v>1</v>
      </c>
    </row>
    <row r="27" spans="1:25" ht="18" customHeight="1">
      <c r="Y27" s="1" t="s">
        <v>1</v>
      </c>
    </row>
    <row r="28" spans="1:25" ht="18" customHeight="1">
      <c r="Y28" s="1" t="s">
        <v>1</v>
      </c>
    </row>
    <row r="29" spans="1:25" ht="18" customHeight="1">
      <c r="Y29" s="1" t="s">
        <v>1</v>
      </c>
    </row>
    <row r="30" spans="1:25" ht="18" customHeight="1">
      <c r="Y30" s="1" t="s">
        <v>1</v>
      </c>
    </row>
    <row r="31" spans="1:25" ht="18" customHeight="1">
      <c r="Y31" s="1" t="s">
        <v>1</v>
      </c>
    </row>
    <row r="32" spans="1:25" ht="18" customHeight="1">
      <c r="Y32" s="1" t="s">
        <v>1</v>
      </c>
    </row>
    <row r="33" spans="1:25" ht="18" customHeight="1">
      <c r="Y33" s="1" t="s">
        <v>1</v>
      </c>
    </row>
    <row r="34" spans="1:25" ht="22.5">
      <c r="A34" s="869" t="s">
        <v>2</v>
      </c>
      <c r="B34" s="864"/>
      <c r="C34" s="864"/>
      <c r="D34" s="864"/>
      <c r="E34" s="864"/>
      <c r="F34" s="864"/>
      <c r="G34" s="864"/>
      <c r="H34" s="864"/>
      <c r="I34" s="864"/>
      <c r="J34" s="864"/>
      <c r="K34" s="864"/>
      <c r="L34" s="864"/>
      <c r="M34" s="864"/>
      <c r="N34" s="864"/>
      <c r="O34" s="864"/>
      <c r="P34" s="864"/>
      <c r="Q34" s="864"/>
      <c r="R34" s="864"/>
      <c r="S34" s="864"/>
      <c r="T34" s="864"/>
      <c r="U34" s="864"/>
      <c r="V34" s="864"/>
      <c r="W34" s="864"/>
      <c r="X34" s="864"/>
      <c r="Y34" s="1" t="s">
        <v>1</v>
      </c>
    </row>
    <row r="35" spans="1:25" ht="23.25">
      <c r="A35" s="863" t="str">
        <f>A5</f>
        <v>Drug Enforcement Administration</v>
      </c>
      <c r="B35" s="915"/>
      <c r="C35" s="915"/>
      <c r="D35" s="915"/>
      <c r="E35" s="915"/>
      <c r="F35" s="915"/>
      <c r="G35" s="915"/>
      <c r="H35" s="915"/>
      <c r="I35" s="915"/>
      <c r="J35" s="915"/>
      <c r="K35" s="915"/>
      <c r="L35" s="915"/>
      <c r="M35" s="915"/>
      <c r="N35" s="915"/>
      <c r="O35" s="915"/>
      <c r="P35" s="915"/>
      <c r="Q35" s="915"/>
      <c r="R35" s="915"/>
      <c r="S35" s="915"/>
      <c r="T35" s="915"/>
      <c r="U35" s="915"/>
      <c r="V35" s="915"/>
      <c r="W35" s="915"/>
      <c r="X35" s="915"/>
      <c r="Y35" s="1" t="s">
        <v>1</v>
      </c>
    </row>
    <row r="36" spans="1:25" ht="23.25">
      <c r="A36" s="863" t="s">
        <v>71</v>
      </c>
      <c r="B36" s="864"/>
      <c r="C36" s="864"/>
      <c r="D36" s="864"/>
      <c r="E36" s="864"/>
      <c r="F36" s="864"/>
      <c r="G36" s="864"/>
      <c r="H36" s="864"/>
      <c r="I36" s="864"/>
      <c r="J36" s="864"/>
      <c r="K36" s="864"/>
      <c r="L36" s="864"/>
      <c r="M36" s="864"/>
      <c r="N36" s="864"/>
      <c r="O36" s="864"/>
      <c r="P36" s="864"/>
      <c r="Q36" s="864"/>
      <c r="R36" s="864"/>
      <c r="S36" s="864"/>
      <c r="T36" s="864"/>
      <c r="U36" s="864"/>
      <c r="V36" s="864"/>
      <c r="W36" s="864"/>
      <c r="X36" s="864"/>
      <c r="Y36" s="1" t="s">
        <v>1</v>
      </c>
    </row>
    <row r="37" spans="1:25" ht="23.25">
      <c r="A37" s="863" t="s">
        <v>5</v>
      </c>
      <c r="B37" s="870"/>
      <c r="C37" s="870"/>
      <c r="D37" s="870"/>
      <c r="E37" s="870"/>
      <c r="F37" s="870"/>
      <c r="G37" s="870"/>
      <c r="H37" s="870"/>
      <c r="I37" s="870"/>
      <c r="J37" s="870"/>
      <c r="K37" s="870"/>
      <c r="L37" s="870"/>
      <c r="M37" s="870"/>
      <c r="N37" s="870"/>
      <c r="O37" s="870"/>
      <c r="P37" s="870"/>
      <c r="Q37" s="870"/>
      <c r="R37" s="870"/>
      <c r="S37" s="870"/>
      <c r="T37" s="870"/>
      <c r="U37" s="870"/>
      <c r="V37" s="870"/>
      <c r="W37" s="870"/>
      <c r="X37" s="870"/>
      <c r="Y37" s="1" t="s">
        <v>1</v>
      </c>
    </row>
    <row r="38" spans="1:25" ht="18" customHeight="1">
      <c r="Y38" s="1" t="s">
        <v>1</v>
      </c>
    </row>
    <row r="39" spans="1:25" ht="18" customHeight="1">
      <c r="Y39" s="1" t="s">
        <v>1</v>
      </c>
    </row>
    <row r="40" spans="1:25" ht="18" customHeight="1">
      <c r="Y40" s="1" t="s">
        <v>1</v>
      </c>
    </row>
    <row r="41" spans="1:25" ht="18" customHeight="1">
      <c r="Y41" s="1" t="s">
        <v>1</v>
      </c>
    </row>
    <row r="42" spans="1:25" ht="18" customHeight="1">
      <c r="A42" s="25"/>
      <c r="B42" s="25"/>
      <c r="C42" s="25"/>
      <c r="D42" s="26"/>
      <c r="E42" s="26"/>
      <c r="F42" s="26"/>
      <c r="G42" s="26"/>
      <c r="H42" s="26"/>
      <c r="I42" s="26"/>
      <c r="J42" s="26"/>
      <c r="K42" s="26"/>
      <c r="L42" s="26"/>
      <c r="M42" s="26"/>
      <c r="N42" s="26"/>
      <c r="O42" s="26"/>
      <c r="P42" s="26"/>
      <c r="Q42" s="26"/>
      <c r="R42" s="26"/>
      <c r="S42" s="26"/>
      <c r="T42" s="26"/>
      <c r="U42" s="26"/>
      <c r="V42" s="26"/>
      <c r="W42" s="26"/>
      <c r="X42" s="26"/>
      <c r="Y42" s="1" t="s">
        <v>1</v>
      </c>
    </row>
    <row r="43" spans="1:25" ht="22.5" customHeight="1">
      <c r="A43" s="916" t="s">
        <v>47</v>
      </c>
      <c r="B43" s="917"/>
      <c r="C43" s="917"/>
      <c r="D43" s="922" t="s">
        <v>48</v>
      </c>
      <c r="E43" s="923"/>
      <c r="F43" s="924"/>
      <c r="G43" s="922" t="s">
        <v>49</v>
      </c>
      <c r="H43" s="928"/>
      <c r="I43" s="929"/>
      <c r="J43" s="922" t="s">
        <v>50</v>
      </c>
      <c r="K43" s="923"/>
      <c r="L43" s="924"/>
      <c r="M43" s="922" t="s">
        <v>33</v>
      </c>
      <c r="N43" s="923"/>
      <c r="O43" s="924"/>
      <c r="P43" s="922" t="s">
        <v>51</v>
      </c>
      <c r="Q43" s="933"/>
      <c r="R43" s="933"/>
      <c r="S43" s="922" t="s">
        <v>52</v>
      </c>
      <c r="T43" s="923"/>
      <c r="U43" s="923"/>
      <c r="V43" s="922" t="s">
        <v>53</v>
      </c>
      <c r="W43" s="923"/>
      <c r="X43" s="924"/>
      <c r="Y43" s="1" t="s">
        <v>1</v>
      </c>
    </row>
    <row r="44" spans="1:25" ht="27.75" customHeight="1">
      <c r="A44" s="918"/>
      <c r="B44" s="919"/>
      <c r="C44" s="919"/>
      <c r="D44" s="925"/>
      <c r="E44" s="926"/>
      <c r="F44" s="927"/>
      <c r="G44" s="930"/>
      <c r="H44" s="931"/>
      <c r="I44" s="932"/>
      <c r="J44" s="925"/>
      <c r="K44" s="926"/>
      <c r="L44" s="927"/>
      <c r="M44" s="925"/>
      <c r="N44" s="926"/>
      <c r="O44" s="927"/>
      <c r="P44" s="934"/>
      <c r="Q44" s="935"/>
      <c r="R44" s="935"/>
      <c r="S44" s="925"/>
      <c r="T44" s="926"/>
      <c r="U44" s="926"/>
      <c r="V44" s="925"/>
      <c r="W44" s="926"/>
      <c r="X44" s="927"/>
      <c r="Y44" s="1" t="s">
        <v>1</v>
      </c>
    </row>
    <row r="45" spans="1:25" ht="16.5" thickBot="1">
      <c r="A45" s="920"/>
      <c r="B45" s="921"/>
      <c r="C45" s="921"/>
      <c r="D45" s="27" t="s">
        <v>54</v>
      </c>
      <c r="E45" s="28" t="s">
        <v>8</v>
      </c>
      <c r="F45" s="29" t="s">
        <v>9</v>
      </c>
      <c r="G45" s="27" t="s">
        <v>54</v>
      </c>
      <c r="H45" s="28" t="s">
        <v>8</v>
      </c>
      <c r="I45" s="29" t="s">
        <v>9</v>
      </c>
      <c r="J45" s="27" t="s">
        <v>54</v>
      </c>
      <c r="K45" s="28" t="s">
        <v>8</v>
      </c>
      <c r="L45" s="29" t="s">
        <v>9</v>
      </c>
      <c r="M45" s="27" t="s">
        <v>54</v>
      </c>
      <c r="N45" s="28" t="s">
        <v>8</v>
      </c>
      <c r="O45" s="29" t="s">
        <v>9</v>
      </c>
      <c r="P45" s="27" t="s">
        <v>54</v>
      </c>
      <c r="Q45" s="28" t="s">
        <v>8</v>
      </c>
      <c r="R45" s="29" t="s">
        <v>9</v>
      </c>
      <c r="S45" s="27" t="s">
        <v>54</v>
      </c>
      <c r="T45" s="28" t="s">
        <v>8</v>
      </c>
      <c r="U45" s="29" t="s">
        <v>9</v>
      </c>
      <c r="V45" s="30" t="s">
        <v>54</v>
      </c>
      <c r="W45" s="28" t="s">
        <v>8</v>
      </c>
      <c r="X45" s="31" t="s">
        <v>9</v>
      </c>
      <c r="Y45" s="1" t="s">
        <v>1</v>
      </c>
    </row>
    <row r="46" spans="1:25">
      <c r="A46" s="32"/>
      <c r="B46" s="936" t="s">
        <v>77</v>
      </c>
      <c r="C46" s="936"/>
      <c r="D46" s="33">
        <v>0</v>
      </c>
      <c r="E46" s="34">
        <v>0</v>
      </c>
      <c r="F46" s="35">
        <v>0</v>
      </c>
      <c r="G46" s="33">
        <v>0</v>
      </c>
      <c r="H46" s="34">
        <v>0</v>
      </c>
      <c r="I46" s="35">
        <v>10000</v>
      </c>
      <c r="J46" s="33">
        <v>0</v>
      </c>
      <c r="K46" s="34">
        <v>0</v>
      </c>
      <c r="L46" s="35">
        <v>-10000</v>
      </c>
      <c r="M46" s="33">
        <v>0</v>
      </c>
      <c r="N46" s="34">
        <v>0</v>
      </c>
      <c r="O46" s="35">
        <v>0</v>
      </c>
      <c r="P46" s="33">
        <v>0</v>
      </c>
      <c r="Q46" s="34">
        <v>0</v>
      </c>
      <c r="R46" s="35">
        <v>0</v>
      </c>
      <c r="S46" s="33">
        <v>0</v>
      </c>
      <c r="T46" s="34">
        <v>0</v>
      </c>
      <c r="U46" s="35">
        <v>0</v>
      </c>
      <c r="V46" s="33">
        <f>P46+M46+S46</f>
        <v>0</v>
      </c>
      <c r="W46" s="34">
        <f>+N46+Q46+T46</f>
        <v>0</v>
      </c>
      <c r="X46" s="37">
        <f>R46+O46+U46</f>
        <v>0</v>
      </c>
      <c r="Y46" s="1" t="s">
        <v>1</v>
      </c>
    </row>
    <row r="47" spans="1:25">
      <c r="A47" s="40"/>
      <c r="B47" s="41"/>
      <c r="C47" s="41" t="s">
        <v>58</v>
      </c>
      <c r="D47" s="42">
        <f t="shared" ref="D47:X47" si="3">SUM(D46:D46)</f>
        <v>0</v>
      </c>
      <c r="E47" s="43">
        <f t="shared" si="3"/>
        <v>0</v>
      </c>
      <c r="F47" s="44">
        <f t="shared" si="3"/>
        <v>0</v>
      </c>
      <c r="G47" s="42">
        <f t="shared" si="3"/>
        <v>0</v>
      </c>
      <c r="H47" s="43">
        <f t="shared" si="3"/>
        <v>0</v>
      </c>
      <c r="I47" s="44">
        <f t="shared" si="3"/>
        <v>10000</v>
      </c>
      <c r="J47" s="42">
        <f t="shared" si="3"/>
        <v>0</v>
      </c>
      <c r="K47" s="43">
        <f t="shared" si="3"/>
        <v>0</v>
      </c>
      <c r="L47" s="44">
        <f t="shared" si="3"/>
        <v>-10000</v>
      </c>
      <c r="M47" s="42">
        <f t="shared" si="3"/>
        <v>0</v>
      </c>
      <c r="N47" s="43">
        <f t="shared" si="3"/>
        <v>0</v>
      </c>
      <c r="O47" s="44">
        <f t="shared" si="3"/>
        <v>0</v>
      </c>
      <c r="P47" s="42">
        <f t="shared" si="3"/>
        <v>0</v>
      </c>
      <c r="Q47" s="43">
        <f t="shared" si="3"/>
        <v>0</v>
      </c>
      <c r="R47" s="44">
        <f t="shared" si="3"/>
        <v>0</v>
      </c>
      <c r="S47" s="42">
        <f t="shared" si="3"/>
        <v>0</v>
      </c>
      <c r="T47" s="43">
        <f t="shared" si="3"/>
        <v>0</v>
      </c>
      <c r="U47" s="44">
        <f t="shared" si="3"/>
        <v>0</v>
      </c>
      <c r="V47" s="42">
        <f t="shared" si="3"/>
        <v>0</v>
      </c>
      <c r="W47" s="43">
        <f t="shared" si="3"/>
        <v>0</v>
      </c>
      <c r="X47" s="46">
        <f t="shared" si="3"/>
        <v>0</v>
      </c>
      <c r="Y47" s="1" t="s">
        <v>1</v>
      </c>
    </row>
    <row r="48" spans="1:25" ht="17.25" customHeight="1">
      <c r="A48" s="158"/>
      <c r="B48" s="1032"/>
      <c r="C48" s="1033"/>
      <c r="D48" s="55"/>
      <c r="E48" s="56"/>
      <c r="F48" s="2"/>
      <c r="G48" s="57"/>
      <c r="H48" s="58"/>
      <c r="I48" s="58"/>
      <c r="J48" s="57"/>
      <c r="K48" s="58"/>
      <c r="L48" s="58"/>
      <c r="M48" s="57"/>
      <c r="N48" s="58"/>
      <c r="O48" s="58"/>
      <c r="P48" s="57"/>
      <c r="Q48" s="58"/>
      <c r="R48" s="58"/>
      <c r="S48" s="57"/>
      <c r="T48" s="58"/>
      <c r="U48" s="58"/>
      <c r="V48" s="57"/>
      <c r="W48" s="59"/>
      <c r="X48" s="60"/>
      <c r="Y48" s="1" t="s">
        <v>1</v>
      </c>
    </row>
    <row r="49" spans="1:25">
      <c r="A49" s="40"/>
      <c r="B49" s="940" t="s">
        <v>61</v>
      </c>
      <c r="C49" s="941"/>
      <c r="D49" s="61"/>
      <c r="E49" s="62"/>
      <c r="F49" s="63"/>
      <c r="G49" s="64"/>
      <c r="H49" s="65"/>
      <c r="I49" s="65"/>
      <c r="J49" s="64"/>
      <c r="K49" s="65"/>
      <c r="L49" s="65"/>
      <c r="M49" s="64"/>
      <c r="N49" s="65"/>
      <c r="O49" s="65"/>
      <c r="P49" s="64"/>
      <c r="Q49" s="65"/>
      <c r="R49" s="65"/>
      <c r="S49" s="64"/>
      <c r="T49" s="65"/>
      <c r="U49" s="65"/>
      <c r="V49" s="64"/>
      <c r="W49" s="62">
        <f>Q49+N49+T49</f>
        <v>0</v>
      </c>
      <c r="X49" s="66"/>
      <c r="Y49" s="1" t="s">
        <v>1</v>
      </c>
    </row>
    <row r="50" spans="1:25">
      <c r="A50" s="32"/>
      <c r="B50" s="1030" t="s">
        <v>62</v>
      </c>
      <c r="C50" s="1031"/>
      <c r="D50" s="33"/>
      <c r="E50" s="34">
        <f>+E47+E49</f>
        <v>0</v>
      </c>
      <c r="F50" s="39"/>
      <c r="G50" s="67"/>
      <c r="H50" s="34">
        <f>+H47+H49</f>
        <v>0</v>
      </c>
      <c r="I50" s="35"/>
      <c r="J50" s="67"/>
      <c r="K50" s="34">
        <f>+K47+K49</f>
        <v>0</v>
      </c>
      <c r="L50" s="35"/>
      <c r="M50" s="67"/>
      <c r="N50" s="34">
        <f>+N47+N49</f>
        <v>0</v>
      </c>
      <c r="O50" s="35"/>
      <c r="P50" s="67"/>
      <c r="Q50" s="34">
        <f>+Q47+Q49</f>
        <v>0</v>
      </c>
      <c r="R50" s="35"/>
      <c r="S50" s="67"/>
      <c r="T50" s="34">
        <f>+T47+T49</f>
        <v>0</v>
      </c>
      <c r="U50" s="35"/>
      <c r="V50" s="67"/>
      <c r="W50" s="34">
        <f>+W47+W49</f>
        <v>0</v>
      </c>
      <c r="X50" s="13"/>
      <c r="Y50" s="1" t="s">
        <v>1</v>
      </c>
    </row>
    <row r="51" spans="1:25">
      <c r="A51" s="68"/>
      <c r="B51" s="944"/>
      <c r="C51" s="945"/>
      <c r="D51" s="55"/>
      <c r="E51" s="56"/>
      <c r="F51" s="2"/>
      <c r="G51" s="57"/>
      <c r="H51" s="58"/>
      <c r="I51" s="58"/>
      <c r="J51" s="57"/>
      <c r="K51" s="58"/>
      <c r="L51" s="58"/>
      <c r="M51" s="57"/>
      <c r="N51" s="58"/>
      <c r="O51" s="58"/>
      <c r="P51" s="57"/>
      <c r="Q51" s="58"/>
      <c r="R51" s="58"/>
      <c r="S51" s="57"/>
      <c r="T51" s="58"/>
      <c r="U51" s="58"/>
      <c r="V51" s="57"/>
      <c r="W51" s="59"/>
      <c r="X51" s="60"/>
      <c r="Y51" s="1" t="s">
        <v>1</v>
      </c>
    </row>
    <row r="52" spans="1:25">
      <c r="A52" s="32"/>
      <c r="B52" s="942" t="s">
        <v>63</v>
      </c>
      <c r="C52" s="943"/>
      <c r="D52" s="33"/>
      <c r="E52" s="34"/>
      <c r="F52" s="39"/>
      <c r="G52" s="67"/>
      <c r="H52" s="35"/>
      <c r="I52" s="35"/>
      <c r="J52" s="67"/>
      <c r="K52" s="35"/>
      <c r="L52" s="35"/>
      <c r="M52" s="67"/>
      <c r="N52" s="35"/>
      <c r="O52" s="35"/>
      <c r="P52" s="67"/>
      <c r="Q52" s="35"/>
      <c r="R52" s="35"/>
      <c r="S52" s="67"/>
      <c r="T52" s="35"/>
      <c r="U52" s="35"/>
      <c r="V52" s="67"/>
      <c r="W52" s="35"/>
      <c r="X52" s="13"/>
      <c r="Y52" s="1" t="s">
        <v>1</v>
      </c>
    </row>
    <row r="53" spans="1:25">
      <c r="A53" s="32"/>
      <c r="B53" s="69"/>
      <c r="C53" s="70" t="s">
        <v>64</v>
      </c>
      <c r="D53" s="33"/>
      <c r="E53" s="34"/>
      <c r="F53" s="39"/>
      <c r="G53" s="67"/>
      <c r="H53" s="35"/>
      <c r="I53" s="35"/>
      <c r="J53" s="67"/>
      <c r="K53" s="34"/>
      <c r="L53" s="35"/>
      <c r="M53" s="67"/>
      <c r="N53" s="34"/>
      <c r="O53" s="35"/>
      <c r="P53" s="67"/>
      <c r="Q53" s="34"/>
      <c r="R53" s="35"/>
      <c r="S53" s="67"/>
      <c r="T53" s="34"/>
      <c r="U53" s="35"/>
      <c r="V53" s="67"/>
      <c r="W53" s="71">
        <f>Q53+N53+T53</f>
        <v>0</v>
      </c>
      <c r="X53" s="13"/>
      <c r="Y53" s="1" t="s">
        <v>1</v>
      </c>
    </row>
    <row r="54" spans="1:25">
      <c r="A54" s="40"/>
      <c r="B54" s="72"/>
      <c r="C54" s="73" t="s">
        <v>65</v>
      </c>
      <c r="D54" s="61"/>
      <c r="E54" s="62"/>
      <c r="F54" s="63"/>
      <c r="G54" s="64"/>
      <c r="H54" s="65"/>
      <c r="I54" s="65"/>
      <c r="J54" s="64"/>
      <c r="K54" s="62"/>
      <c r="L54" s="65"/>
      <c r="M54" s="64"/>
      <c r="N54" s="62"/>
      <c r="O54" s="65"/>
      <c r="P54" s="64"/>
      <c r="Q54" s="62"/>
      <c r="R54" s="65"/>
      <c r="S54" s="64"/>
      <c r="T54" s="62"/>
      <c r="U54" s="65"/>
      <c r="V54" s="64"/>
      <c r="W54" s="62">
        <f>Q54+N54+T54</f>
        <v>0</v>
      </c>
      <c r="X54" s="66"/>
      <c r="Y54" s="1" t="s">
        <v>1</v>
      </c>
    </row>
    <row r="55" spans="1:25">
      <c r="A55" s="40"/>
      <c r="B55" s="946" t="s">
        <v>66</v>
      </c>
      <c r="C55" s="947"/>
      <c r="D55" s="61"/>
      <c r="E55" s="62">
        <f>E54+E53+E50</f>
        <v>0</v>
      </c>
      <c r="F55" s="63"/>
      <c r="G55" s="64"/>
      <c r="H55" s="62">
        <f>H54+H53+H50</f>
        <v>0</v>
      </c>
      <c r="I55" s="65"/>
      <c r="J55" s="64"/>
      <c r="K55" s="62">
        <f>K54+K53+K50</f>
        <v>0</v>
      </c>
      <c r="L55" s="65"/>
      <c r="M55" s="64"/>
      <c r="N55" s="62">
        <f>N54+N53+N50</f>
        <v>0</v>
      </c>
      <c r="O55" s="65"/>
      <c r="P55" s="64"/>
      <c r="Q55" s="62">
        <f>Q54+Q53+Q50</f>
        <v>0</v>
      </c>
      <c r="R55" s="65"/>
      <c r="S55" s="64"/>
      <c r="T55" s="62">
        <f>T54+T53+T50</f>
        <v>0</v>
      </c>
      <c r="U55" s="65"/>
      <c r="V55" s="64"/>
      <c r="W55" s="62">
        <f>W54+W53+W50</f>
        <v>0</v>
      </c>
      <c r="X55" s="66"/>
      <c r="Y55" s="1" t="s">
        <v>67</v>
      </c>
    </row>
    <row r="56" spans="1:25">
      <c r="C56" s="74"/>
    </row>
    <row r="57" spans="1:25" ht="119.25" customHeight="1">
      <c r="B57" s="951"/>
      <c r="C57" s="951"/>
      <c r="D57" s="950"/>
      <c r="E57" s="950"/>
      <c r="F57" s="950"/>
      <c r="G57" s="948"/>
      <c r="H57" s="948"/>
      <c r="I57" s="948"/>
      <c r="J57" s="948"/>
      <c r="K57" s="948"/>
      <c r="L57" s="948"/>
      <c r="M57" s="948"/>
      <c r="N57" s="948"/>
      <c r="O57" s="948"/>
      <c r="P57" s="948"/>
      <c r="Q57" s="948"/>
      <c r="R57" s="948"/>
      <c r="S57" s="948"/>
      <c r="T57" s="948"/>
      <c r="U57" s="948"/>
      <c r="V57" s="948"/>
      <c r="W57" s="948"/>
      <c r="X57" s="948"/>
    </row>
    <row r="58" spans="1:25" s="76" customFormat="1" ht="15">
      <c r="D58" s="77"/>
      <c r="E58" s="77"/>
      <c r="F58" s="77"/>
      <c r="G58" s="77"/>
      <c r="H58" s="77"/>
      <c r="I58" s="77"/>
      <c r="J58" s="77"/>
      <c r="K58" s="77"/>
      <c r="L58" s="77"/>
      <c r="M58" s="77"/>
      <c r="N58" s="77"/>
      <c r="O58" s="77"/>
      <c r="P58" s="77"/>
      <c r="Q58" s="77"/>
      <c r="R58" s="77"/>
      <c r="S58" s="77"/>
      <c r="T58" s="77"/>
      <c r="U58" s="77"/>
      <c r="V58" s="77"/>
      <c r="W58" s="77"/>
      <c r="X58" s="77"/>
      <c r="Y58" s="78"/>
    </row>
    <row r="59" spans="1:25" s="76" customFormat="1" ht="15">
      <c r="D59" s="77"/>
      <c r="E59" s="77"/>
      <c r="F59" s="77"/>
      <c r="G59" s="77"/>
      <c r="H59" s="77"/>
      <c r="I59" s="77"/>
      <c r="J59" s="77"/>
      <c r="K59" s="77"/>
      <c r="L59" s="77"/>
      <c r="M59" s="77"/>
      <c r="N59" s="77"/>
      <c r="O59" s="77"/>
      <c r="P59" s="77"/>
      <c r="Q59" s="77"/>
      <c r="R59" s="77"/>
      <c r="S59" s="77"/>
      <c r="T59" s="77"/>
      <c r="U59" s="77"/>
      <c r="V59" s="77"/>
      <c r="W59" s="77"/>
      <c r="X59" s="77"/>
      <c r="Y59" s="78"/>
    </row>
    <row r="60" spans="1:25" s="76" customFormat="1" ht="15">
      <c r="D60" s="77"/>
      <c r="E60" s="77"/>
      <c r="F60" s="77"/>
      <c r="G60" s="77"/>
      <c r="H60" s="77"/>
      <c r="I60" s="77"/>
      <c r="J60" s="77"/>
      <c r="K60" s="77"/>
      <c r="L60" s="77"/>
      <c r="M60" s="77"/>
      <c r="N60" s="77"/>
      <c r="O60" s="77"/>
      <c r="P60" s="77"/>
      <c r="Q60" s="77"/>
      <c r="R60" s="77"/>
      <c r="S60" s="77"/>
      <c r="T60" s="77"/>
      <c r="U60" s="77"/>
      <c r="V60" s="77"/>
      <c r="W60" s="77"/>
      <c r="X60" s="77"/>
      <c r="Y60" s="78"/>
    </row>
    <row r="61" spans="1:25" s="76" customFormat="1" ht="15">
      <c r="D61" s="77"/>
      <c r="E61" s="77"/>
      <c r="F61" s="77"/>
      <c r="G61" s="77"/>
      <c r="H61" s="77"/>
      <c r="I61" s="77"/>
      <c r="J61" s="77"/>
      <c r="K61" s="77"/>
      <c r="L61" s="77"/>
      <c r="M61" s="77"/>
      <c r="N61" s="77"/>
      <c r="O61" s="77"/>
      <c r="P61" s="77"/>
      <c r="Q61" s="77"/>
      <c r="R61" s="77"/>
      <c r="S61" s="77"/>
      <c r="T61" s="77"/>
      <c r="U61" s="77"/>
      <c r="V61" s="77"/>
      <c r="W61" s="77"/>
      <c r="X61" s="77"/>
      <c r="Y61" s="78"/>
    </row>
    <row r="62" spans="1:25" s="76" customFormat="1" ht="15">
      <c r="D62" s="77"/>
      <c r="E62" s="77"/>
      <c r="F62" s="77"/>
      <c r="G62" s="77"/>
      <c r="H62" s="77"/>
      <c r="I62" s="77"/>
      <c r="J62" s="77"/>
      <c r="K62" s="77"/>
      <c r="L62" s="77"/>
      <c r="M62" s="77"/>
      <c r="N62" s="77"/>
      <c r="O62" s="77"/>
      <c r="P62" s="77"/>
      <c r="Q62" s="77"/>
      <c r="R62" s="77"/>
      <c r="S62" s="77"/>
      <c r="T62" s="77"/>
      <c r="U62" s="77"/>
      <c r="V62" s="77"/>
      <c r="W62" s="77"/>
      <c r="X62" s="77"/>
      <c r="Y62" s="78"/>
    </row>
    <row r="63" spans="1:25" s="76" customFormat="1" ht="15">
      <c r="A63" s="79"/>
      <c r="B63" s="79"/>
      <c r="C63" s="79"/>
      <c r="D63" s="80"/>
      <c r="E63" s="80"/>
      <c r="F63" s="80"/>
      <c r="G63" s="80"/>
      <c r="H63" s="80"/>
      <c r="I63" s="80"/>
      <c r="J63" s="80"/>
      <c r="K63" s="80"/>
      <c r="L63" s="80"/>
      <c r="M63" s="80"/>
      <c r="N63" s="80"/>
      <c r="O63" s="80"/>
      <c r="P63" s="80"/>
      <c r="Q63" s="80"/>
      <c r="R63" s="80"/>
      <c r="S63" s="80"/>
      <c r="T63" s="80"/>
      <c r="U63" s="80"/>
      <c r="V63" s="80"/>
      <c r="W63" s="81"/>
      <c r="X63" s="81"/>
      <c r="Y63" s="78"/>
    </row>
    <row r="64" spans="1:25" s="76" customFormat="1" ht="15">
      <c r="A64" s="79"/>
      <c r="B64" s="79"/>
      <c r="C64" s="82"/>
      <c r="D64" s="83"/>
      <c r="E64" s="83"/>
      <c r="F64" s="83"/>
      <c r="G64" s="83"/>
      <c r="H64" s="83"/>
      <c r="I64" s="83"/>
      <c r="J64" s="83"/>
      <c r="K64" s="83"/>
      <c r="L64" s="83"/>
      <c r="M64" s="83"/>
      <c r="N64" s="83"/>
      <c r="O64" s="83"/>
      <c r="P64" s="83"/>
      <c r="Q64" s="83"/>
      <c r="R64" s="83"/>
      <c r="S64" s="83"/>
      <c r="T64" s="83"/>
      <c r="U64" s="83"/>
      <c r="V64" s="83"/>
      <c r="W64" s="83"/>
      <c r="X64" s="83"/>
      <c r="Y64" s="78"/>
    </row>
    <row r="65" spans="1:25" s="76" customFormat="1" ht="30" customHeight="1">
      <c r="A65" s="949"/>
      <c r="B65" s="949"/>
      <c r="C65" s="949"/>
      <c r="D65" s="949"/>
      <c r="E65" s="949"/>
      <c r="F65" s="949"/>
      <c r="G65" s="949"/>
      <c r="H65" s="949"/>
      <c r="I65" s="949"/>
      <c r="J65" s="949"/>
      <c r="K65" s="949"/>
      <c r="L65" s="949"/>
      <c r="M65" s="949"/>
      <c r="N65" s="949"/>
      <c r="O65" s="949"/>
      <c r="P65" s="949"/>
      <c r="Q65" s="949"/>
      <c r="R65" s="949"/>
      <c r="S65" s="949"/>
      <c r="T65" s="949"/>
      <c r="U65" s="949"/>
      <c r="V65" s="949"/>
      <c r="W65" s="84"/>
      <c r="X65" s="84"/>
      <c r="Y65" s="78"/>
    </row>
    <row r="66" spans="1:25">
      <c r="W66" s="85"/>
      <c r="X66" s="85"/>
    </row>
    <row r="67" spans="1:25">
      <c r="K67" s="86"/>
    </row>
  </sheetData>
  <mergeCells count="55">
    <mergeCell ref="A65:V65"/>
    <mergeCell ref="B51:C51"/>
    <mergeCell ref="B52:C52"/>
    <mergeCell ref="B55:C55"/>
    <mergeCell ref="B57:C57"/>
    <mergeCell ref="D57:F57"/>
    <mergeCell ref="G57:I57"/>
    <mergeCell ref="J57:L57"/>
    <mergeCell ref="M57:O57"/>
    <mergeCell ref="P57:R57"/>
    <mergeCell ref="S57:U57"/>
    <mergeCell ref="V57:X57"/>
    <mergeCell ref="B50:C50"/>
    <mergeCell ref="A34:X34"/>
    <mergeCell ref="A35:X35"/>
    <mergeCell ref="A36:X36"/>
    <mergeCell ref="A37:X37"/>
    <mergeCell ref="A43:C45"/>
    <mergeCell ref="D43:F44"/>
    <mergeCell ref="G43:I44"/>
    <mergeCell ref="J43:L44"/>
    <mergeCell ref="M43:O44"/>
    <mergeCell ref="P43:R44"/>
    <mergeCell ref="S43:U44"/>
    <mergeCell ref="V43:X44"/>
    <mergeCell ref="B46:C46"/>
    <mergeCell ref="B48:C48"/>
    <mergeCell ref="B49:C49"/>
    <mergeCell ref="A25:U25"/>
    <mergeCell ref="A14:U14"/>
    <mergeCell ref="A15:U15"/>
    <mergeCell ref="A16:U16"/>
    <mergeCell ref="A17:U17"/>
    <mergeCell ref="A18:U18"/>
    <mergeCell ref="A19:U19"/>
    <mergeCell ref="A20:U20"/>
    <mergeCell ref="A21:U21"/>
    <mergeCell ref="A22:U22"/>
    <mergeCell ref="A23:U23"/>
    <mergeCell ref="A24:U24"/>
    <mergeCell ref="A7:X7"/>
    <mergeCell ref="A8:X8"/>
    <mergeCell ref="A9:X9"/>
    <mergeCell ref="A10:X10"/>
    <mergeCell ref="A11:U13"/>
    <mergeCell ref="V11:X11"/>
    <mergeCell ref="V12:V13"/>
    <mergeCell ref="W12:W13"/>
    <mergeCell ref="X12:X13"/>
    <mergeCell ref="A6:X6"/>
    <mergeCell ref="A1:X1"/>
    <mergeCell ref="A2:X2"/>
    <mergeCell ref="A3:X3"/>
    <mergeCell ref="A4:X4"/>
    <mergeCell ref="A5:X5"/>
  </mergeCells>
  <printOptions horizontalCentered="1"/>
  <pageMargins left="0.5" right="0.4" top="0.5" bottom="0.25" header="0" footer="0"/>
  <pageSetup scale="55" firstPageNumber="8" fitToHeight="0" orientation="landscape" useFirstPageNumber="1" r:id="rId1"/>
  <headerFooter alignWithMargins="0">
    <oddFooter>&amp;C&amp;"Times New Roman,Regular"Exhibit B - Summary of Requirements</oddFooter>
  </headerFooter>
  <rowBreaks count="1" manualBreakCount="1">
    <brk id="32" max="23" man="1"/>
  </rowBreaks>
</worksheet>
</file>

<file path=xl/worksheets/sheet5.xml><?xml version="1.0" encoding="utf-8"?>
<worksheet xmlns="http://schemas.openxmlformats.org/spreadsheetml/2006/main" xmlns:r="http://schemas.openxmlformats.org/officeDocument/2006/relationships">
  <sheetPr>
    <pageSetUpPr fitToPage="1"/>
  </sheetPr>
  <dimension ref="A1:T25"/>
  <sheetViews>
    <sheetView view="pageBreakPreview" zoomScale="85" zoomScaleNormal="100" zoomScaleSheetLayoutView="85" workbookViewId="0">
      <selection activeCell="S17" sqref="A9:S17"/>
    </sheetView>
  </sheetViews>
  <sheetFormatPr defaultColWidth="7.21875" defaultRowHeight="12.75"/>
  <cols>
    <col min="1" max="1" width="20.6640625" style="160" customWidth="1"/>
    <col min="2" max="2" width="15.88671875" style="160" customWidth="1"/>
    <col min="3" max="3" width="4.6640625" style="160" customWidth="1"/>
    <col min="4" max="4" width="8.33203125" style="160" customWidth="1"/>
    <col min="5" max="5" width="4.6640625" style="160" customWidth="1"/>
    <col min="6" max="6" width="7.33203125" style="160" bestFit="1" customWidth="1"/>
    <col min="7" max="7" width="4.6640625" style="160" customWidth="1"/>
    <col min="8" max="8" width="8.33203125" style="160" customWidth="1"/>
    <col min="9" max="9" width="4.6640625" style="160" customWidth="1"/>
    <col min="10" max="10" width="7.21875" style="160" customWidth="1"/>
    <col min="11" max="11" width="4.6640625" style="160" customWidth="1"/>
    <col min="12" max="12" width="8.21875" style="160" customWidth="1"/>
    <col min="13" max="13" width="4.6640625" style="160" customWidth="1"/>
    <col min="14" max="14" width="7.88671875" style="160" customWidth="1"/>
    <col min="15" max="15" width="4.6640625" style="160" hidden="1" customWidth="1"/>
    <col min="16" max="16" width="8.109375" style="160" hidden="1" customWidth="1"/>
    <col min="17" max="17" width="4.6640625" style="160" hidden="1" customWidth="1"/>
    <col min="18" max="18" width="7.88671875" style="160" hidden="1" customWidth="1"/>
    <col min="19" max="19" width="11.33203125" style="160" customWidth="1"/>
    <col min="20" max="20" width="8.88671875" style="191" customWidth="1"/>
    <col min="21" max="16384" width="7.21875" style="160"/>
  </cols>
  <sheetData>
    <row r="1" spans="1:20" ht="20.25">
      <c r="A1" s="1036" t="s">
        <v>78</v>
      </c>
      <c r="B1" s="1037"/>
      <c r="C1" s="1037"/>
      <c r="D1" s="1037"/>
      <c r="E1" s="1037"/>
      <c r="F1" s="1037"/>
      <c r="G1" s="1037"/>
      <c r="H1" s="1037"/>
      <c r="I1" s="1037"/>
      <c r="J1" s="1037"/>
      <c r="K1" s="1037"/>
      <c r="L1" s="1037"/>
      <c r="M1" s="1037"/>
      <c r="N1" s="1037"/>
      <c r="O1" s="1037"/>
      <c r="P1" s="1037"/>
      <c r="Q1" s="1037"/>
      <c r="R1" s="1037"/>
      <c r="S1" s="1037"/>
      <c r="T1" s="159" t="s">
        <v>1</v>
      </c>
    </row>
    <row r="2" spans="1:20" ht="20.25">
      <c r="A2" s="1038"/>
      <c r="B2" s="1038"/>
      <c r="C2" s="1038"/>
      <c r="D2" s="1038"/>
      <c r="E2" s="1038"/>
      <c r="F2" s="1038"/>
      <c r="G2" s="1038"/>
      <c r="H2" s="1038"/>
      <c r="I2" s="1038"/>
      <c r="J2" s="1038"/>
      <c r="K2" s="1038"/>
      <c r="L2" s="1038"/>
      <c r="M2" s="1038"/>
      <c r="N2" s="1038"/>
      <c r="O2" s="1038"/>
      <c r="P2" s="1038"/>
      <c r="Q2" s="1038"/>
      <c r="R2" s="1038"/>
      <c r="S2" s="1038"/>
      <c r="T2" s="159" t="s">
        <v>1</v>
      </c>
    </row>
    <row r="3" spans="1:20">
      <c r="A3" s="1039"/>
      <c r="B3" s="1039"/>
      <c r="C3" s="1039"/>
      <c r="D3" s="1039"/>
      <c r="E3" s="1039"/>
      <c r="F3" s="1039"/>
      <c r="G3" s="1039"/>
      <c r="H3" s="1039"/>
      <c r="I3" s="1039"/>
      <c r="J3" s="1039"/>
      <c r="K3" s="1039"/>
      <c r="L3" s="1039"/>
      <c r="M3" s="1039"/>
      <c r="N3" s="1039"/>
      <c r="O3" s="1039"/>
      <c r="P3" s="1039"/>
      <c r="Q3" s="1039"/>
      <c r="R3" s="1039"/>
      <c r="S3" s="1039"/>
      <c r="T3" s="159" t="s">
        <v>1</v>
      </c>
    </row>
    <row r="4" spans="1:20" ht="23.25">
      <c r="A4" s="1040" t="s">
        <v>79</v>
      </c>
      <c r="B4" s="1041"/>
      <c r="C4" s="1041"/>
      <c r="D4" s="1041"/>
      <c r="E4" s="1041"/>
      <c r="F4" s="1041"/>
      <c r="G4" s="1041"/>
      <c r="H4" s="1041"/>
      <c r="I4" s="1041"/>
      <c r="J4" s="1041"/>
      <c r="K4" s="1041"/>
      <c r="L4" s="1041"/>
      <c r="M4" s="1041"/>
      <c r="N4" s="1041"/>
      <c r="O4" s="1041"/>
      <c r="P4" s="1041"/>
      <c r="Q4" s="1041"/>
      <c r="R4" s="1041"/>
      <c r="S4" s="1041"/>
      <c r="T4" s="159" t="s">
        <v>1</v>
      </c>
    </row>
    <row r="5" spans="1:20" ht="23.25">
      <c r="A5" s="1034" t="s">
        <v>69</v>
      </c>
      <c r="B5" s="1035"/>
      <c r="C5" s="1035"/>
      <c r="D5" s="1035"/>
      <c r="E5" s="1035"/>
      <c r="F5" s="1035"/>
      <c r="G5" s="1035"/>
      <c r="H5" s="1035"/>
      <c r="I5" s="1035"/>
      <c r="J5" s="1035"/>
      <c r="K5" s="1035"/>
      <c r="L5" s="1035"/>
      <c r="M5" s="1035"/>
      <c r="N5" s="1035"/>
      <c r="O5" s="1035"/>
      <c r="P5" s="1035"/>
      <c r="Q5" s="1035"/>
      <c r="R5" s="1035"/>
      <c r="S5" s="1035"/>
      <c r="T5" s="159" t="s">
        <v>1</v>
      </c>
    </row>
    <row r="6" spans="1:20" ht="23.25">
      <c r="A6" s="1034" t="s">
        <v>4</v>
      </c>
      <c r="B6" s="1035"/>
      <c r="C6" s="1035"/>
      <c r="D6" s="1035"/>
      <c r="E6" s="1035"/>
      <c r="F6" s="1035"/>
      <c r="G6" s="1035"/>
      <c r="H6" s="1035"/>
      <c r="I6" s="1035"/>
      <c r="J6" s="1035"/>
      <c r="K6" s="1035"/>
      <c r="L6" s="1035"/>
      <c r="M6" s="1035"/>
      <c r="N6" s="1035"/>
      <c r="O6" s="1035"/>
      <c r="P6" s="1035"/>
      <c r="Q6" s="1035"/>
      <c r="R6" s="1035"/>
      <c r="S6" s="1035"/>
      <c r="T6" s="159" t="s">
        <v>1</v>
      </c>
    </row>
    <row r="7" spans="1:20" ht="23.25">
      <c r="A7" s="1049" t="s">
        <v>5</v>
      </c>
      <c r="B7" s="1041"/>
      <c r="C7" s="1041"/>
      <c r="D7" s="1041"/>
      <c r="E7" s="1041"/>
      <c r="F7" s="1041"/>
      <c r="G7" s="1041"/>
      <c r="H7" s="1041"/>
      <c r="I7" s="1041"/>
      <c r="J7" s="1041"/>
      <c r="K7" s="1041"/>
      <c r="L7" s="1041"/>
      <c r="M7" s="1041"/>
      <c r="N7" s="1041"/>
      <c r="O7" s="1041"/>
      <c r="P7" s="1041"/>
      <c r="Q7" s="1041"/>
      <c r="R7" s="1041"/>
      <c r="S7" s="1041"/>
      <c r="T7" s="159" t="s">
        <v>1</v>
      </c>
    </row>
    <row r="8" spans="1:20">
      <c r="A8" s="1050"/>
      <c r="B8" s="1050"/>
      <c r="C8" s="1050"/>
      <c r="D8" s="1050"/>
      <c r="E8" s="1050"/>
      <c r="F8" s="1050"/>
      <c r="G8" s="1050"/>
      <c r="H8" s="1050"/>
      <c r="I8" s="1050"/>
      <c r="J8" s="1050"/>
      <c r="K8" s="1050"/>
      <c r="L8" s="1050"/>
      <c r="M8" s="1050"/>
      <c r="N8" s="1050"/>
      <c r="O8" s="1050"/>
      <c r="P8" s="1050"/>
      <c r="Q8" s="1050"/>
      <c r="R8" s="1050"/>
      <c r="S8" s="1050"/>
      <c r="T8" s="159" t="s">
        <v>1</v>
      </c>
    </row>
    <row r="9" spans="1:20" ht="18.75" customHeight="1">
      <c r="A9" s="1051" t="s">
        <v>80</v>
      </c>
      <c r="B9" s="1053" t="s">
        <v>81</v>
      </c>
      <c r="C9" s="1055" t="s">
        <v>55</v>
      </c>
      <c r="D9" s="1056"/>
      <c r="E9" s="1056"/>
      <c r="F9" s="1057"/>
      <c r="G9" s="1055" t="s">
        <v>82</v>
      </c>
      <c r="H9" s="1056"/>
      <c r="I9" s="1056"/>
      <c r="J9" s="1057"/>
      <c r="K9" s="1055" t="s">
        <v>57</v>
      </c>
      <c r="L9" s="1056"/>
      <c r="M9" s="1056"/>
      <c r="N9" s="1057"/>
      <c r="O9" s="1055" t="s">
        <v>83</v>
      </c>
      <c r="P9" s="1056"/>
      <c r="Q9" s="1056"/>
      <c r="R9" s="1057"/>
      <c r="S9" s="1053" t="s">
        <v>84</v>
      </c>
      <c r="T9" s="159" t="s">
        <v>1</v>
      </c>
    </row>
    <row r="10" spans="1:20" ht="18.75" customHeight="1">
      <c r="A10" s="1052"/>
      <c r="B10" s="1054"/>
      <c r="C10" s="161" t="s">
        <v>54</v>
      </c>
      <c r="D10" s="161" t="s">
        <v>85</v>
      </c>
      <c r="E10" s="161" t="s">
        <v>8</v>
      </c>
      <c r="F10" s="162" t="s">
        <v>9</v>
      </c>
      <c r="G10" s="161" t="s">
        <v>54</v>
      </c>
      <c r="H10" s="161" t="s">
        <v>85</v>
      </c>
      <c r="I10" s="161" t="s">
        <v>8</v>
      </c>
      <c r="J10" s="162" t="s">
        <v>9</v>
      </c>
      <c r="K10" s="161" t="s">
        <v>54</v>
      </c>
      <c r="L10" s="161" t="s">
        <v>85</v>
      </c>
      <c r="M10" s="161" t="s">
        <v>8</v>
      </c>
      <c r="N10" s="162" t="s">
        <v>9</v>
      </c>
      <c r="O10" s="161" t="s">
        <v>54</v>
      </c>
      <c r="P10" s="161" t="s">
        <v>85</v>
      </c>
      <c r="Q10" s="161" t="s">
        <v>8</v>
      </c>
      <c r="R10" s="162" t="s">
        <v>9</v>
      </c>
      <c r="S10" s="1054"/>
      <c r="T10" s="159" t="s">
        <v>1</v>
      </c>
    </row>
    <row r="11" spans="1:20" ht="18.75" customHeight="1">
      <c r="A11" s="163"/>
      <c r="B11" s="164"/>
      <c r="C11" s="165"/>
      <c r="D11" s="166"/>
      <c r="E11" s="166"/>
      <c r="F11" s="167"/>
      <c r="G11" s="165"/>
      <c r="H11" s="166"/>
      <c r="I11" s="166"/>
      <c r="J11" s="167"/>
      <c r="K11" s="165"/>
      <c r="L11" s="166"/>
      <c r="M11" s="166"/>
      <c r="N11" s="167"/>
      <c r="O11" s="165"/>
      <c r="P11" s="166"/>
      <c r="Q11" s="166"/>
      <c r="R11" s="167"/>
      <c r="S11" s="167"/>
      <c r="T11" s="159" t="s">
        <v>1</v>
      </c>
    </row>
    <row r="12" spans="1:20" ht="18.75" customHeight="1">
      <c r="A12" s="163" t="s">
        <v>86</v>
      </c>
      <c r="B12" s="163" t="s">
        <v>55</v>
      </c>
      <c r="C12" s="168">
        <v>-164</v>
      </c>
      <c r="D12" s="166">
        <v>-95</v>
      </c>
      <c r="E12" s="166">
        <v>-164</v>
      </c>
      <c r="F12" s="167">
        <v>0</v>
      </c>
      <c r="G12" s="168">
        <v>0</v>
      </c>
      <c r="H12" s="166">
        <v>0</v>
      </c>
      <c r="I12" s="166">
        <v>0</v>
      </c>
      <c r="J12" s="167">
        <v>0</v>
      </c>
      <c r="K12" s="168">
        <v>0</v>
      </c>
      <c r="L12" s="166">
        <v>0</v>
      </c>
      <c r="M12" s="166">
        <v>0</v>
      </c>
      <c r="N12" s="167">
        <v>0</v>
      </c>
      <c r="O12" s="168"/>
      <c r="P12" s="166"/>
      <c r="Q12" s="166"/>
      <c r="R12" s="167"/>
      <c r="S12" s="167">
        <f t="shared" ref="S12:S14" si="0">+F12+J12+N12+R12</f>
        <v>0</v>
      </c>
      <c r="T12" s="159" t="s">
        <v>1</v>
      </c>
    </row>
    <row r="13" spans="1:20" ht="18.75" customHeight="1">
      <c r="A13" s="169" t="s">
        <v>38</v>
      </c>
      <c r="B13" s="163" t="s">
        <v>55</v>
      </c>
      <c r="C13" s="168">
        <v>0</v>
      </c>
      <c r="D13" s="166">
        <v>0</v>
      </c>
      <c r="E13" s="166">
        <v>0</v>
      </c>
      <c r="F13" s="167">
        <v>-3275</v>
      </c>
      <c r="G13" s="168">
        <v>0</v>
      </c>
      <c r="H13" s="166">
        <v>0</v>
      </c>
      <c r="I13" s="166">
        <v>0</v>
      </c>
      <c r="J13" s="167">
        <v>0</v>
      </c>
      <c r="K13" s="168">
        <v>0</v>
      </c>
      <c r="L13" s="166">
        <v>0</v>
      </c>
      <c r="M13" s="166">
        <v>0</v>
      </c>
      <c r="N13" s="167">
        <v>0</v>
      </c>
      <c r="O13" s="168"/>
      <c r="P13" s="166"/>
      <c r="Q13" s="166"/>
      <c r="R13" s="167"/>
      <c r="S13" s="167">
        <f t="shared" si="0"/>
        <v>-3275</v>
      </c>
      <c r="T13" s="159" t="s">
        <v>1</v>
      </c>
    </row>
    <row r="14" spans="1:20" ht="26.25">
      <c r="A14" s="170" t="s">
        <v>39</v>
      </c>
      <c r="B14" s="171" t="s">
        <v>87</v>
      </c>
      <c r="C14" s="168">
        <v>0</v>
      </c>
      <c r="D14" s="166">
        <v>0</v>
      </c>
      <c r="E14" s="166">
        <v>0</v>
      </c>
      <c r="F14" s="167">
        <v>-10806</v>
      </c>
      <c r="G14" s="168">
        <v>0</v>
      </c>
      <c r="H14" s="166">
        <v>0</v>
      </c>
      <c r="I14" s="166">
        <v>0</v>
      </c>
      <c r="J14" s="167">
        <v>-8949</v>
      </c>
      <c r="K14" s="168">
        <v>0</v>
      </c>
      <c r="L14" s="166">
        <v>0</v>
      </c>
      <c r="M14" s="166">
        <v>0</v>
      </c>
      <c r="N14" s="167">
        <v>-4</v>
      </c>
      <c r="O14" s="168"/>
      <c r="P14" s="166"/>
      <c r="Q14" s="166"/>
      <c r="R14" s="167"/>
      <c r="S14" s="167">
        <f t="shared" si="0"/>
        <v>-19759</v>
      </c>
      <c r="T14" s="159" t="s">
        <v>1</v>
      </c>
    </row>
    <row r="15" spans="1:20" ht="26.25">
      <c r="A15" s="170" t="s">
        <v>40</v>
      </c>
      <c r="B15" s="171" t="s">
        <v>88</v>
      </c>
      <c r="C15" s="168">
        <v>0</v>
      </c>
      <c r="D15" s="166">
        <v>0</v>
      </c>
      <c r="E15" s="166">
        <v>0</v>
      </c>
      <c r="F15" s="167">
        <v>0</v>
      </c>
      <c r="G15" s="168">
        <v>0</v>
      </c>
      <c r="H15" s="166">
        <v>0</v>
      </c>
      <c r="I15" s="166">
        <v>0</v>
      </c>
      <c r="J15" s="167">
        <v>0</v>
      </c>
      <c r="K15" s="168">
        <v>0</v>
      </c>
      <c r="L15" s="166">
        <v>0</v>
      </c>
      <c r="M15" s="166">
        <v>0</v>
      </c>
      <c r="N15" s="167">
        <v>0</v>
      </c>
      <c r="O15" s="168"/>
      <c r="P15" s="166"/>
      <c r="Q15" s="166"/>
      <c r="R15" s="167"/>
      <c r="S15" s="172" t="s">
        <v>41</v>
      </c>
      <c r="T15" s="159" t="s">
        <v>1</v>
      </c>
    </row>
    <row r="16" spans="1:20" ht="18.75" customHeight="1">
      <c r="A16" s="173"/>
      <c r="B16" s="174"/>
      <c r="C16" s="175"/>
      <c r="D16" s="176"/>
      <c r="E16" s="176"/>
      <c r="F16" s="177"/>
      <c r="G16" s="175"/>
      <c r="H16" s="176"/>
      <c r="I16" s="176"/>
      <c r="J16" s="177"/>
      <c r="K16" s="175"/>
      <c r="L16" s="176"/>
      <c r="M16" s="176"/>
      <c r="N16" s="177"/>
      <c r="O16" s="175"/>
      <c r="P16" s="176"/>
      <c r="Q16" s="176"/>
      <c r="R16" s="177"/>
      <c r="S16" s="178"/>
      <c r="T16" s="159" t="s">
        <v>1</v>
      </c>
    </row>
    <row r="17" spans="1:20" ht="18.75" customHeight="1">
      <c r="A17" s="179" t="s">
        <v>84</v>
      </c>
      <c r="B17" s="180"/>
      <c r="C17" s="181">
        <f>SUM(C11:C16)</f>
        <v>-164</v>
      </c>
      <c r="D17" s="182">
        <f t="shared" ref="D17:N17" si="1">SUM(D11:D16)</f>
        <v>-95</v>
      </c>
      <c r="E17" s="182">
        <f>SUM(E11:E16)</f>
        <v>-164</v>
      </c>
      <c r="F17" s="183">
        <f>SUM(F11:F16)</f>
        <v>-14081</v>
      </c>
      <c r="G17" s="181">
        <f t="shared" si="1"/>
        <v>0</v>
      </c>
      <c r="H17" s="182">
        <f t="shared" si="1"/>
        <v>0</v>
      </c>
      <c r="I17" s="182">
        <f>SUM(I11:I16)</f>
        <v>0</v>
      </c>
      <c r="J17" s="183">
        <f t="shared" si="1"/>
        <v>-8949</v>
      </c>
      <c r="K17" s="181">
        <f t="shared" si="1"/>
        <v>0</v>
      </c>
      <c r="L17" s="182">
        <f t="shared" si="1"/>
        <v>0</v>
      </c>
      <c r="M17" s="182">
        <f t="shared" si="1"/>
        <v>0</v>
      </c>
      <c r="N17" s="183">
        <f t="shared" si="1"/>
        <v>-4</v>
      </c>
      <c r="O17" s="181">
        <f>SUM(O11:O16)</f>
        <v>0</v>
      </c>
      <c r="P17" s="182">
        <f>SUM(P11:P16)</f>
        <v>0</v>
      </c>
      <c r="Q17" s="182">
        <f>SUM(Q11:Q16)</f>
        <v>0</v>
      </c>
      <c r="R17" s="183">
        <f>SUM(R11:R16)</f>
        <v>0</v>
      </c>
      <c r="S17" s="184">
        <f>SUM(S11:S16)</f>
        <v>-23034</v>
      </c>
      <c r="T17" s="159" t="s">
        <v>67</v>
      </c>
    </row>
    <row r="18" spans="1:20" ht="18.75" customHeight="1">
      <c r="A18" s="185"/>
      <c r="B18" s="186"/>
      <c r="C18" s="187"/>
      <c r="D18" s="187"/>
      <c r="E18" s="187"/>
      <c r="F18" s="188"/>
      <c r="G18" s="187"/>
      <c r="H18" s="187"/>
      <c r="I18" s="187"/>
      <c r="J18" s="188"/>
      <c r="K18" s="187"/>
      <c r="L18" s="187"/>
      <c r="M18" s="187"/>
      <c r="N18" s="188"/>
      <c r="O18" s="187"/>
      <c r="P18" s="187"/>
      <c r="Q18" s="187"/>
      <c r="R18" s="188"/>
      <c r="S18" s="188"/>
      <c r="T18" s="159"/>
    </row>
    <row r="19" spans="1:20" ht="210.75" customHeight="1">
      <c r="A19" s="189"/>
      <c r="B19" s="189"/>
      <c r="C19" s="1042"/>
      <c r="D19" s="1043"/>
      <c r="E19" s="1043"/>
      <c r="F19" s="1043"/>
      <c r="S19" s="189"/>
      <c r="T19" s="159"/>
    </row>
    <row r="20" spans="1:20" ht="33.75" customHeight="1">
      <c r="A20" s="1044"/>
      <c r="B20" s="1045"/>
      <c r="C20" s="1045"/>
      <c r="D20" s="1045"/>
      <c r="E20" s="1045"/>
      <c r="F20" s="1045"/>
      <c r="G20" s="1045"/>
      <c r="H20" s="1045"/>
      <c r="I20" s="1045"/>
      <c r="J20" s="1045"/>
      <c r="K20" s="1045"/>
      <c r="L20" s="1045"/>
      <c r="M20" s="190"/>
      <c r="Q20" s="190"/>
    </row>
    <row r="21" spans="1:20" ht="12.75" customHeight="1">
      <c r="A21" s="192"/>
      <c r="B21" s="192"/>
      <c r="C21" s="192"/>
      <c r="D21" s="192"/>
      <c r="E21" s="192"/>
      <c r="F21" s="192"/>
      <c r="G21" s="192"/>
      <c r="H21" s="192"/>
      <c r="I21" s="192"/>
      <c r="J21" s="192"/>
      <c r="K21" s="192"/>
      <c r="L21" s="192"/>
      <c r="M21" s="193"/>
      <c r="O21" s="192"/>
      <c r="P21" s="192"/>
      <c r="Q21" s="193"/>
    </row>
    <row r="22" spans="1:20" ht="57" customHeight="1">
      <c r="A22" s="1046"/>
      <c r="B22" s="1047"/>
      <c r="C22" s="1047"/>
      <c r="D22" s="1047"/>
      <c r="E22" s="1047"/>
      <c r="F22" s="1047"/>
      <c r="G22" s="1047"/>
      <c r="H22" s="1047"/>
      <c r="I22" s="1047"/>
      <c r="J22" s="1047"/>
      <c r="K22" s="1047"/>
      <c r="L22" s="1047"/>
      <c r="M22" s="190"/>
      <c r="Q22" s="190"/>
    </row>
    <row r="23" spans="1:20" ht="15">
      <c r="A23" s="1048"/>
      <c r="B23" s="1048"/>
      <c r="C23" s="1048"/>
      <c r="D23" s="1048"/>
      <c r="E23" s="1048"/>
      <c r="F23" s="1048"/>
      <c r="G23" s="1048"/>
      <c r="H23" s="1048"/>
      <c r="I23" s="1048"/>
      <c r="J23" s="1048"/>
      <c r="K23" s="1048"/>
      <c r="L23" s="1048"/>
      <c r="M23" s="194"/>
      <c r="Q23" s="194"/>
    </row>
    <row r="24" spans="1:20" ht="15" customHeight="1">
      <c r="A24" s="195"/>
      <c r="B24" s="196"/>
      <c r="C24" s="196"/>
      <c r="D24" s="196"/>
      <c r="E24" s="196"/>
      <c r="F24" s="196"/>
      <c r="G24" s="196"/>
      <c r="H24" s="196"/>
      <c r="I24" s="196"/>
      <c r="J24" s="196"/>
      <c r="K24" s="196"/>
      <c r="L24" s="196"/>
      <c r="M24" s="196"/>
      <c r="O24" s="196"/>
      <c r="P24" s="196"/>
      <c r="Q24" s="196"/>
      <c r="S24" s="197"/>
    </row>
    <row r="25" spans="1:20">
      <c r="A25" s="196"/>
      <c r="B25" s="196"/>
      <c r="C25" s="196"/>
      <c r="D25" s="196"/>
      <c r="E25" s="196"/>
      <c r="F25" s="196"/>
      <c r="G25" s="196"/>
      <c r="H25" s="196"/>
      <c r="I25" s="196"/>
      <c r="J25" s="196"/>
      <c r="K25" s="196"/>
      <c r="L25" s="196"/>
      <c r="M25" s="196"/>
      <c r="O25" s="196"/>
      <c r="P25" s="196"/>
      <c r="Q25" s="196"/>
    </row>
  </sheetData>
  <mergeCells count="19">
    <mergeCell ref="C19:F19"/>
    <mergeCell ref="A20:L20"/>
    <mergeCell ref="A22:L22"/>
    <mergeCell ref="A23:L23"/>
    <mergeCell ref="A7:S7"/>
    <mergeCell ref="A8:S8"/>
    <mergeCell ref="A9:A10"/>
    <mergeCell ref="B9:B10"/>
    <mergeCell ref="C9:F9"/>
    <mergeCell ref="G9:J9"/>
    <mergeCell ref="K9:N9"/>
    <mergeCell ref="O9:R9"/>
    <mergeCell ref="S9:S10"/>
    <mergeCell ref="A6:S6"/>
    <mergeCell ref="A1:S1"/>
    <mergeCell ref="A2:S2"/>
    <mergeCell ref="A3:S3"/>
    <mergeCell ref="A4:S4"/>
    <mergeCell ref="A5:S5"/>
  </mergeCells>
  <printOptions horizontalCentered="1"/>
  <pageMargins left="0.75" right="0.75" top="1" bottom="1" header="0.5" footer="0.5"/>
  <pageSetup scale="82" orientation="landscape" r:id="rId1"/>
  <headerFooter alignWithMargins="0">
    <oddFooter>&amp;C&amp;"Times New Roman,Regular"Exhibit C - Program Increases/Offsets By Decision Unit</oddFooter>
  </headerFooter>
</worksheet>
</file>

<file path=xl/worksheets/sheet6.xml><?xml version="1.0" encoding="utf-8"?>
<worksheet xmlns="http://schemas.openxmlformats.org/spreadsheetml/2006/main" xmlns:r="http://schemas.openxmlformats.org/officeDocument/2006/relationships">
  <dimension ref="A1:T33"/>
  <sheetViews>
    <sheetView view="pageBreakPreview" zoomScale="70" zoomScaleNormal="75" zoomScaleSheetLayoutView="70" workbookViewId="0">
      <selection activeCell="A8" sqref="A8:P25"/>
    </sheetView>
  </sheetViews>
  <sheetFormatPr defaultColWidth="8.88671875" defaultRowHeight="12.75"/>
  <cols>
    <col min="1" max="1" width="47.109375" style="199" customWidth="1"/>
    <col min="2" max="2" width="1.21875" style="199" customWidth="1"/>
    <col min="3" max="3" width="13.33203125" style="199" bestFit="1" customWidth="1"/>
    <col min="4" max="4" width="14.33203125" style="199" bestFit="1" customWidth="1"/>
    <col min="5" max="5" width="1.21875" style="199" customWidth="1"/>
    <col min="6" max="6" width="13.33203125" style="199" bestFit="1" customWidth="1"/>
    <col min="7" max="7" width="14.33203125" style="199" bestFit="1" customWidth="1"/>
    <col min="8" max="8" width="1.21875" style="199" customWidth="1"/>
    <col min="9" max="9" width="13.33203125" style="199" bestFit="1" customWidth="1"/>
    <col min="10" max="10" width="14.33203125" style="199" bestFit="1" customWidth="1"/>
    <col min="11" max="11" width="13.33203125" style="199" bestFit="1" customWidth="1"/>
    <col min="12" max="12" width="14.33203125" style="199" bestFit="1" customWidth="1"/>
    <col min="13" max="13" width="13.33203125" style="199" bestFit="1" customWidth="1"/>
    <col min="14" max="14" width="14.33203125" style="199" bestFit="1" customWidth="1"/>
    <col min="15" max="15" width="13.33203125" style="199" bestFit="1" customWidth="1"/>
    <col min="16" max="16" width="14.33203125" style="199" bestFit="1" customWidth="1"/>
    <col min="17" max="17" width="1.88671875" style="199" customWidth="1"/>
    <col min="18" max="16384" width="8.88671875" style="199"/>
  </cols>
  <sheetData>
    <row r="1" spans="1:20" ht="20.25">
      <c r="A1" s="1058" t="s">
        <v>89</v>
      </c>
      <c r="B1" s="1059"/>
      <c r="C1" s="1059"/>
      <c r="D1" s="1059"/>
      <c r="E1" s="1059"/>
      <c r="F1" s="1059"/>
      <c r="G1" s="1059"/>
      <c r="H1" s="1059"/>
      <c r="I1" s="1059"/>
      <c r="J1" s="1059"/>
      <c r="K1" s="1059"/>
      <c r="L1" s="1059"/>
      <c r="M1" s="1059"/>
      <c r="N1" s="1059"/>
      <c r="O1" s="1059"/>
      <c r="P1" s="1059"/>
      <c r="Q1" s="840" t="s">
        <v>1</v>
      </c>
      <c r="R1" s="841"/>
      <c r="S1" s="841"/>
    </row>
    <row r="2" spans="1:20" ht="19.149999999999999" customHeight="1">
      <c r="A2" s="198"/>
      <c r="Q2" s="840" t="s">
        <v>1</v>
      </c>
      <c r="T2" s="840"/>
    </row>
    <row r="3" spans="1:20" ht="15.75">
      <c r="A3" s="1060" t="s">
        <v>90</v>
      </c>
      <c r="B3" s="1061"/>
      <c r="C3" s="1061"/>
      <c r="D3" s="1061"/>
      <c r="E3" s="1061"/>
      <c r="F3" s="1061"/>
      <c r="G3" s="1061"/>
      <c r="H3" s="1061"/>
      <c r="I3" s="1061"/>
      <c r="J3" s="1061"/>
      <c r="K3" s="1061"/>
      <c r="L3" s="1061"/>
      <c r="M3" s="1061"/>
      <c r="N3" s="1061"/>
      <c r="O3" s="1061"/>
      <c r="P3" s="1061"/>
      <c r="Q3" s="840" t="s">
        <v>1</v>
      </c>
      <c r="R3" s="820"/>
      <c r="S3" s="820"/>
      <c r="T3" s="840"/>
    </row>
    <row r="4" spans="1:20" ht="15.75">
      <c r="A4" s="1062" t="s">
        <v>69</v>
      </c>
      <c r="B4" s="1061"/>
      <c r="C4" s="1061"/>
      <c r="D4" s="1061"/>
      <c r="E4" s="1061"/>
      <c r="F4" s="1061"/>
      <c r="G4" s="1061"/>
      <c r="H4" s="1061"/>
      <c r="I4" s="1061"/>
      <c r="J4" s="1061"/>
      <c r="K4" s="1061"/>
      <c r="L4" s="1061"/>
      <c r="M4" s="1061"/>
      <c r="N4" s="1061"/>
      <c r="O4" s="1061"/>
      <c r="P4" s="1061"/>
      <c r="Q4" s="840" t="s">
        <v>1</v>
      </c>
      <c r="R4" s="836"/>
      <c r="S4" s="836"/>
    </row>
    <row r="5" spans="1:20" ht="15">
      <c r="A5" s="1063" t="s">
        <v>5</v>
      </c>
      <c r="B5" s="1061"/>
      <c r="C5" s="1061"/>
      <c r="D5" s="1061"/>
      <c r="E5" s="1061"/>
      <c r="F5" s="1061"/>
      <c r="G5" s="1061"/>
      <c r="H5" s="1061"/>
      <c r="I5" s="1061"/>
      <c r="J5" s="1061"/>
      <c r="K5" s="1061"/>
      <c r="L5" s="1061"/>
      <c r="M5" s="1061"/>
      <c r="N5" s="1061"/>
      <c r="O5" s="1061"/>
      <c r="P5" s="1061"/>
      <c r="Q5" s="840" t="s">
        <v>1</v>
      </c>
      <c r="R5" s="820"/>
      <c r="S5" s="820"/>
      <c r="T5" s="840"/>
    </row>
    <row r="6" spans="1:20">
      <c r="Q6" s="840" t="s">
        <v>1</v>
      </c>
      <c r="T6" s="840"/>
    </row>
    <row r="7" spans="1:20" ht="13.5" thickBot="1">
      <c r="Q7" s="840" t="s">
        <v>1</v>
      </c>
      <c r="T7" s="840"/>
    </row>
    <row r="8" spans="1:20" ht="37.5" customHeight="1">
      <c r="A8" s="200"/>
      <c r="B8" s="201"/>
      <c r="C8" s="1064" t="s">
        <v>91</v>
      </c>
      <c r="D8" s="1065"/>
      <c r="E8" s="202"/>
      <c r="F8" s="1064" t="s">
        <v>92</v>
      </c>
      <c r="G8" s="1065"/>
      <c r="H8" s="202"/>
      <c r="I8" s="1070" t="s">
        <v>33</v>
      </c>
      <c r="J8" s="1065"/>
      <c r="K8" s="1071">
        <v>2013</v>
      </c>
      <c r="L8" s="1072"/>
      <c r="M8" s="1073"/>
      <c r="N8" s="1074"/>
      <c r="O8" s="1070" t="s">
        <v>93</v>
      </c>
      <c r="P8" s="1075"/>
      <c r="Q8" s="840" t="s">
        <v>1</v>
      </c>
      <c r="S8" s="842"/>
      <c r="T8" s="840"/>
    </row>
    <row r="9" spans="1:20" ht="14.25" customHeight="1">
      <c r="A9" s="201"/>
      <c r="B9" s="201"/>
      <c r="C9" s="1066"/>
      <c r="D9" s="1067"/>
      <c r="E9" s="202"/>
      <c r="F9" s="1068"/>
      <c r="G9" s="1069"/>
      <c r="H9" s="202"/>
      <c r="I9" s="1068"/>
      <c r="J9" s="1069"/>
      <c r="K9" s="1078" t="s">
        <v>35</v>
      </c>
      <c r="L9" s="1079"/>
      <c r="M9" s="1078" t="s">
        <v>94</v>
      </c>
      <c r="N9" s="1079"/>
      <c r="O9" s="1076"/>
      <c r="P9" s="1077"/>
      <c r="Q9" s="840" t="s">
        <v>1</v>
      </c>
      <c r="S9" s="842"/>
      <c r="T9" s="840"/>
    </row>
    <row r="10" spans="1:20">
      <c r="A10" s="1084" t="s">
        <v>95</v>
      </c>
      <c r="B10" s="201"/>
      <c r="C10" s="203"/>
      <c r="D10" s="204"/>
      <c r="E10" s="201"/>
      <c r="F10" s="203"/>
      <c r="G10" s="204"/>
      <c r="H10" s="201"/>
      <c r="I10" s="203"/>
      <c r="J10" s="204"/>
      <c r="K10" s="203"/>
      <c r="L10" s="204"/>
      <c r="M10" s="205"/>
      <c r="N10" s="204"/>
      <c r="O10" s="203"/>
      <c r="P10" s="204"/>
      <c r="Q10" s="840" t="s">
        <v>1</v>
      </c>
      <c r="S10" s="205"/>
      <c r="T10" s="840"/>
    </row>
    <row r="11" spans="1:20" ht="25.5">
      <c r="A11" s="1085"/>
      <c r="B11" s="201"/>
      <c r="C11" s="206" t="s">
        <v>96</v>
      </c>
      <c r="D11" s="207" t="s">
        <v>97</v>
      </c>
      <c r="E11" s="201"/>
      <c r="F11" s="206" t="s">
        <v>96</v>
      </c>
      <c r="G11" s="207" t="s">
        <v>97</v>
      </c>
      <c r="H11" s="201"/>
      <c r="I11" s="206" t="s">
        <v>96</v>
      </c>
      <c r="J11" s="207" t="s">
        <v>97</v>
      </c>
      <c r="K11" s="206" t="s">
        <v>96</v>
      </c>
      <c r="L11" s="207" t="s">
        <v>97</v>
      </c>
      <c r="M11" s="206" t="s">
        <v>96</v>
      </c>
      <c r="N11" s="207" t="s">
        <v>97</v>
      </c>
      <c r="O11" s="206" t="s">
        <v>96</v>
      </c>
      <c r="P11" s="207" t="s">
        <v>97</v>
      </c>
      <c r="Q11" s="840" t="s">
        <v>1</v>
      </c>
      <c r="S11" s="843"/>
      <c r="T11" s="840"/>
    </row>
    <row r="12" spans="1:20">
      <c r="A12" s="208"/>
      <c r="B12" s="201"/>
      <c r="C12" s="209"/>
      <c r="D12" s="210"/>
      <c r="E12" s="211"/>
      <c r="F12" s="209"/>
      <c r="G12" s="210"/>
      <c r="H12" s="211"/>
      <c r="I12" s="209"/>
      <c r="J12" s="210"/>
      <c r="K12" s="209"/>
      <c r="L12" s="212"/>
      <c r="M12" s="213"/>
      <c r="N12" s="210"/>
      <c r="O12" s="209"/>
      <c r="P12" s="210"/>
      <c r="Q12" s="840" t="s">
        <v>1</v>
      </c>
      <c r="S12" s="844"/>
      <c r="T12" s="840"/>
    </row>
    <row r="13" spans="1:20" ht="25.5">
      <c r="A13" s="214" t="s">
        <v>98</v>
      </c>
      <c r="B13" s="201"/>
      <c r="C13" s="209"/>
      <c r="D13" s="215"/>
      <c r="E13" s="211"/>
      <c r="F13" s="209"/>
      <c r="G13" s="215"/>
      <c r="H13" s="211"/>
      <c r="I13" s="209"/>
      <c r="J13" s="215"/>
      <c r="K13" s="209"/>
      <c r="L13" s="212"/>
      <c r="M13" s="209"/>
      <c r="N13" s="215"/>
      <c r="O13" s="209"/>
      <c r="P13" s="215"/>
      <c r="Q13" s="840" t="s">
        <v>1</v>
      </c>
      <c r="S13" s="845"/>
      <c r="T13" s="840"/>
    </row>
    <row r="14" spans="1:20">
      <c r="A14" s="216" t="s">
        <v>99</v>
      </c>
      <c r="B14" s="201"/>
      <c r="C14" s="209">
        <v>211</v>
      </c>
      <c r="D14" s="215">
        <v>76091.511999999988</v>
      </c>
      <c r="E14" s="211"/>
      <c r="F14" s="209">
        <v>211</v>
      </c>
      <c r="G14" s="215">
        <v>76159.721999999994</v>
      </c>
      <c r="H14" s="211"/>
      <c r="I14" s="209">
        <v>209</v>
      </c>
      <c r="J14" s="210">
        <v>76414.38668040694</v>
      </c>
      <c r="K14" s="209">
        <v>0</v>
      </c>
      <c r="L14" s="212">
        <v>0</v>
      </c>
      <c r="M14" s="209">
        <v>0</v>
      </c>
      <c r="N14" s="215">
        <v>0</v>
      </c>
      <c r="O14" s="209">
        <v>209</v>
      </c>
      <c r="P14" s="210">
        <v>76414.38668040694</v>
      </c>
      <c r="Q14" s="840" t="s">
        <v>1</v>
      </c>
      <c r="S14" s="845"/>
      <c r="T14" s="840"/>
    </row>
    <row r="15" spans="1:20" s="847" customFormat="1">
      <c r="A15" s="218" t="s">
        <v>100</v>
      </c>
      <c r="B15" s="219"/>
      <c r="C15" s="220">
        <v>211</v>
      </c>
      <c r="D15" s="221">
        <v>76091.511999999988</v>
      </c>
      <c r="E15" s="222"/>
      <c r="F15" s="220">
        <v>211</v>
      </c>
      <c r="G15" s="221">
        <v>76159.721999999994</v>
      </c>
      <c r="H15" s="223"/>
      <c r="I15" s="220">
        <v>209</v>
      </c>
      <c r="J15" s="221">
        <v>76414.38668040694</v>
      </c>
      <c r="K15" s="220">
        <v>0</v>
      </c>
      <c r="L15" s="221">
        <v>0</v>
      </c>
      <c r="M15" s="220">
        <v>0</v>
      </c>
      <c r="N15" s="221">
        <v>0</v>
      </c>
      <c r="O15" s="220">
        <v>209</v>
      </c>
      <c r="P15" s="221">
        <v>76414.38668040694</v>
      </c>
      <c r="Q15" s="840" t="s">
        <v>1</v>
      </c>
      <c r="R15" s="199"/>
      <c r="S15" s="846"/>
      <c r="T15" s="840"/>
    </row>
    <row r="16" spans="1:20">
      <c r="A16" s="224"/>
      <c r="B16" s="201"/>
      <c r="C16" s="209"/>
      <c r="D16" s="210"/>
      <c r="E16" s="225"/>
      <c r="F16" s="209"/>
      <c r="G16" s="210"/>
      <c r="H16" s="225"/>
      <c r="I16" s="209"/>
      <c r="J16" s="210"/>
      <c r="K16" s="209"/>
      <c r="L16" s="212"/>
      <c r="M16" s="209"/>
      <c r="N16" s="210"/>
      <c r="O16" s="209"/>
      <c r="P16" s="210"/>
      <c r="Q16" s="840" t="s">
        <v>1</v>
      </c>
      <c r="S16" s="844"/>
      <c r="T16" s="840"/>
    </row>
    <row r="17" spans="1:20" ht="28.5">
      <c r="A17" s="214" t="s">
        <v>101</v>
      </c>
      <c r="B17" s="201"/>
      <c r="C17" s="209"/>
      <c r="D17" s="210"/>
      <c r="E17" s="226"/>
      <c r="F17" s="209"/>
      <c r="G17" s="210"/>
      <c r="H17" s="226"/>
      <c r="I17" s="209"/>
      <c r="J17" s="210"/>
      <c r="K17" s="209"/>
      <c r="L17" s="212"/>
      <c r="M17" s="209"/>
      <c r="N17" s="210"/>
      <c r="O17" s="227"/>
      <c r="P17" s="228"/>
      <c r="Q17" s="840" t="s">
        <v>1</v>
      </c>
      <c r="S17" s="844"/>
      <c r="T17" s="840"/>
    </row>
    <row r="18" spans="1:20" ht="38.25">
      <c r="A18" s="217" t="s">
        <v>102</v>
      </c>
      <c r="B18" s="201"/>
      <c r="C18" s="209">
        <v>10697</v>
      </c>
      <c r="D18" s="210">
        <v>2229855.4879999999</v>
      </c>
      <c r="E18" s="226"/>
      <c r="F18" s="209">
        <v>10751</v>
      </c>
      <c r="G18" s="210">
        <v>2280840.2779999999</v>
      </c>
      <c r="H18" s="226"/>
      <c r="I18" s="209">
        <v>10872</v>
      </c>
      <c r="J18" s="210">
        <v>2350086.613319593</v>
      </c>
      <c r="K18" s="209">
        <v>0</v>
      </c>
      <c r="L18" s="212">
        <v>0</v>
      </c>
      <c r="M18" s="209">
        <v>-188</v>
      </c>
      <c r="N18" s="210">
        <v>-23034</v>
      </c>
      <c r="O18" s="209">
        <v>10684</v>
      </c>
      <c r="P18" s="210">
        <v>2327052.613319593</v>
      </c>
      <c r="Q18" s="840" t="s">
        <v>1</v>
      </c>
      <c r="S18" s="844"/>
      <c r="T18" s="840"/>
    </row>
    <row r="19" spans="1:20">
      <c r="A19" s="218" t="s">
        <v>103</v>
      </c>
      <c r="B19" s="219"/>
      <c r="C19" s="220">
        <v>10697</v>
      </c>
      <c r="D19" s="221">
        <v>2229855.4879999999</v>
      </c>
      <c r="E19" s="229"/>
      <c r="F19" s="220">
        <v>10751</v>
      </c>
      <c r="G19" s="221">
        <v>2280840.2779999999</v>
      </c>
      <c r="H19" s="230"/>
      <c r="I19" s="220">
        <v>10872</v>
      </c>
      <c r="J19" s="221">
        <v>2350086.613319593</v>
      </c>
      <c r="K19" s="220">
        <v>0</v>
      </c>
      <c r="L19" s="231">
        <v>0</v>
      </c>
      <c r="M19" s="220">
        <v>-188</v>
      </c>
      <c r="N19" s="221">
        <v>-23034</v>
      </c>
      <c r="O19" s="220">
        <v>10684</v>
      </c>
      <c r="P19" s="221">
        <v>2327052.613319593</v>
      </c>
      <c r="Q19" s="840" t="s">
        <v>1</v>
      </c>
      <c r="R19" s="846"/>
      <c r="S19" s="846"/>
      <c r="T19" s="840"/>
    </row>
    <row r="20" spans="1:20" ht="13.5" thickBot="1">
      <c r="A20" s="201"/>
      <c r="B20" s="201"/>
      <c r="C20" s="201"/>
      <c r="D20" s="201"/>
      <c r="E20" s="201"/>
      <c r="F20" s="201"/>
      <c r="G20" s="201"/>
      <c r="H20" s="201"/>
      <c r="I20" s="201"/>
      <c r="J20" s="201"/>
      <c r="K20" s="232"/>
      <c r="L20" s="232"/>
      <c r="M20" s="233"/>
      <c r="N20" s="201"/>
      <c r="O20" s="201"/>
      <c r="P20" s="201"/>
      <c r="Q20" s="840" t="s">
        <v>1</v>
      </c>
      <c r="R20" s="844"/>
      <c r="S20" s="844"/>
      <c r="T20" s="840"/>
    </row>
    <row r="21" spans="1:20" s="242" customFormat="1" ht="18.75" customHeight="1" thickBot="1">
      <c r="A21" s="234" t="s">
        <v>104</v>
      </c>
      <c r="B21" s="235"/>
      <c r="C21" s="236">
        <v>10908</v>
      </c>
      <c r="D21" s="237">
        <v>2305947</v>
      </c>
      <c r="E21" s="238"/>
      <c r="F21" s="236">
        <v>10962</v>
      </c>
      <c r="G21" s="237">
        <v>2357000</v>
      </c>
      <c r="H21" s="238"/>
      <c r="I21" s="236">
        <v>11081</v>
      </c>
      <c r="J21" s="237">
        <v>2426501</v>
      </c>
      <c r="K21" s="236">
        <v>0</v>
      </c>
      <c r="L21" s="237">
        <v>0</v>
      </c>
      <c r="M21" s="236">
        <v>-188</v>
      </c>
      <c r="N21" s="237">
        <v>-23034</v>
      </c>
      <c r="O21" s="236">
        <v>10893</v>
      </c>
      <c r="P21" s="237">
        <v>2403467</v>
      </c>
      <c r="Q21" s="840" t="s">
        <v>1</v>
      </c>
      <c r="R21" s="240"/>
      <c r="S21" s="241"/>
      <c r="T21" s="840"/>
    </row>
    <row r="22" spans="1:20">
      <c r="A22" s="239"/>
      <c r="B22" s="239"/>
      <c r="C22" s="240"/>
      <c r="D22" s="241"/>
      <c r="E22" s="239"/>
      <c r="F22" s="240"/>
      <c r="G22" s="241"/>
      <c r="H22" s="239"/>
      <c r="I22" s="240"/>
      <c r="J22" s="241"/>
      <c r="K22" s="242"/>
      <c r="L22" s="242"/>
      <c r="M22" s="242"/>
      <c r="N22" s="242"/>
      <c r="O22" s="242"/>
      <c r="P22" s="242"/>
      <c r="Q22" s="840" t="s">
        <v>1</v>
      </c>
      <c r="R22" s="848"/>
      <c r="S22" s="848"/>
      <c r="T22" s="840"/>
    </row>
    <row r="23" spans="1:20" ht="15.75">
      <c r="A23" s="1086" t="s">
        <v>105</v>
      </c>
      <c r="B23" s="1086"/>
      <c r="C23" s="1086"/>
      <c r="D23" s="1086"/>
      <c r="E23" s="1086"/>
      <c r="F23" s="1086"/>
      <c r="G23" s="241"/>
      <c r="H23" s="239"/>
      <c r="I23" s="240"/>
      <c r="J23" s="241"/>
      <c r="K23" s="242"/>
      <c r="L23" s="242"/>
      <c r="M23" s="242"/>
      <c r="N23" s="242"/>
      <c r="O23" s="242"/>
      <c r="P23" s="242"/>
      <c r="Q23" s="840" t="s">
        <v>1</v>
      </c>
      <c r="R23" s="848"/>
      <c r="S23" s="848"/>
      <c r="T23" s="840"/>
    </row>
    <row r="24" spans="1:20" ht="15.75">
      <c r="A24" s="1086" t="s">
        <v>106</v>
      </c>
      <c r="B24" s="1086"/>
      <c r="C24" s="1086"/>
      <c r="D24" s="1086"/>
      <c r="E24" s="1086"/>
      <c r="F24" s="1086"/>
      <c r="G24" s="1086"/>
      <c r="H24" s="239"/>
      <c r="I24" s="240"/>
      <c r="J24" s="241"/>
      <c r="K24" s="242"/>
      <c r="L24" s="242"/>
      <c r="M24" s="242"/>
      <c r="N24" s="242"/>
      <c r="O24" s="242"/>
      <c r="P24" s="242"/>
      <c r="Q24" s="840" t="s">
        <v>1</v>
      </c>
      <c r="R24" s="848"/>
      <c r="S24" s="848"/>
      <c r="T24" s="840"/>
    </row>
    <row r="25" spans="1:20" ht="15.75">
      <c r="A25" s="1086" t="s">
        <v>107</v>
      </c>
      <c r="B25" s="1086"/>
      <c r="C25" s="1086"/>
      <c r="D25" s="1086"/>
      <c r="E25" s="1086"/>
      <c r="F25" s="1086"/>
      <c r="G25" s="1086"/>
      <c r="H25" s="239"/>
      <c r="I25" s="240"/>
      <c r="J25" s="241"/>
      <c r="K25" s="242"/>
      <c r="L25" s="242"/>
      <c r="M25" s="242"/>
      <c r="N25" s="242"/>
      <c r="O25" s="242"/>
      <c r="P25" s="242"/>
      <c r="Q25" s="840" t="s">
        <v>67</v>
      </c>
      <c r="R25" s="848"/>
      <c r="S25" s="848"/>
    </row>
    <row r="26" spans="1:20" ht="204.75" customHeight="1">
      <c r="A26" s="849"/>
      <c r="C26" s="849"/>
      <c r="D26" s="850"/>
      <c r="N26" s="199" t="s">
        <v>109</v>
      </c>
    </row>
    <row r="27" spans="1:20" ht="15">
      <c r="A27" s="1087"/>
      <c r="B27" s="1088"/>
      <c r="C27" s="1088"/>
      <c r="D27" s="1088"/>
      <c r="E27" s="1088"/>
      <c r="F27" s="1088"/>
      <c r="G27" s="1088"/>
      <c r="H27" s="851"/>
      <c r="I27" s="851"/>
      <c r="J27" s="851"/>
      <c r="K27" s="851"/>
      <c r="L27" s="851"/>
      <c r="M27" s="851"/>
      <c r="N27" s="851"/>
      <c r="O27" s="851"/>
      <c r="P27" s="851"/>
      <c r="Q27" s="851"/>
      <c r="R27" s="851"/>
      <c r="S27" s="851"/>
    </row>
    <row r="28" spans="1:20">
      <c r="A28" s="852"/>
      <c r="B28" s="852"/>
      <c r="C28" s="852"/>
      <c r="D28" s="852"/>
      <c r="E28" s="852"/>
      <c r="F28" s="852"/>
      <c r="G28" s="852"/>
      <c r="H28" s="852"/>
      <c r="I28" s="852"/>
      <c r="J28" s="852"/>
      <c r="K28" s="852"/>
      <c r="L28" s="852"/>
      <c r="M28" s="852"/>
      <c r="N28" s="852"/>
      <c r="O28" s="852"/>
      <c r="P28" s="852"/>
      <c r="Q28" s="852"/>
      <c r="R28" s="852"/>
      <c r="S28" s="852"/>
    </row>
    <row r="29" spans="1:20" ht="57" customHeight="1">
      <c r="A29" s="1080"/>
      <c r="B29" s="1081"/>
      <c r="C29" s="1081"/>
      <c r="D29" s="1081"/>
      <c r="E29" s="1081"/>
      <c r="F29" s="1081"/>
      <c r="G29" s="1081"/>
      <c r="H29" s="853"/>
      <c r="I29" s="853"/>
      <c r="J29" s="854"/>
      <c r="K29" s="854"/>
      <c r="L29" s="854"/>
      <c r="M29" s="854"/>
      <c r="N29" s="854"/>
      <c r="O29" s="854"/>
      <c r="P29" s="854"/>
      <c r="Q29" s="854"/>
      <c r="R29" s="854"/>
      <c r="S29" s="854"/>
    </row>
    <row r="30" spans="1:20" ht="33.75" customHeight="1">
      <c r="A30" s="1080"/>
      <c r="B30" s="1081"/>
      <c r="C30" s="1081"/>
      <c r="D30" s="1081"/>
      <c r="E30" s="1081"/>
      <c r="F30" s="1081"/>
      <c r="G30" s="1081"/>
      <c r="H30" s="853"/>
      <c r="I30" s="853"/>
      <c r="J30" s="854"/>
      <c r="K30" s="854"/>
      <c r="L30" s="854"/>
      <c r="M30" s="854"/>
      <c r="N30" s="854"/>
      <c r="O30" s="854"/>
      <c r="P30" s="854"/>
      <c r="Q30" s="854"/>
      <c r="R30" s="854"/>
      <c r="S30" s="854"/>
    </row>
    <row r="31" spans="1:20" ht="15">
      <c r="A31" s="1082"/>
      <c r="B31" s="1081"/>
      <c r="C31" s="1081"/>
      <c r="D31" s="1081"/>
      <c r="E31" s="1081"/>
      <c r="F31" s="1081"/>
      <c r="G31" s="1081"/>
      <c r="H31" s="1081"/>
      <c r="I31" s="1081"/>
      <c r="J31" s="1083"/>
      <c r="K31" s="1083"/>
      <c r="L31" s="1083"/>
      <c r="M31" s="1083"/>
      <c r="N31" s="1083"/>
      <c r="O31" s="1083"/>
      <c r="P31" s="1083"/>
      <c r="Q31" s="1083"/>
      <c r="R31" s="1083"/>
      <c r="S31" s="1083"/>
    </row>
    <row r="32" spans="1:20" ht="15">
      <c r="A32" s="1082"/>
      <c r="B32" s="1081"/>
      <c r="C32" s="1081"/>
      <c r="D32" s="1081"/>
      <c r="E32" s="1081"/>
      <c r="F32" s="1081"/>
      <c r="G32" s="1081"/>
      <c r="H32" s="1081"/>
      <c r="I32" s="1081"/>
      <c r="J32" s="1083"/>
      <c r="K32" s="1083"/>
      <c r="L32" s="1083"/>
      <c r="M32" s="1083"/>
      <c r="N32" s="1083"/>
      <c r="O32" s="1083"/>
      <c r="P32" s="1083"/>
      <c r="Q32" s="1083"/>
      <c r="R32" s="1083"/>
      <c r="S32" s="1083"/>
    </row>
    <row r="33" spans="19:19">
      <c r="S33" s="840"/>
    </row>
  </sheetData>
  <mergeCells count="20">
    <mergeCell ref="A29:G29"/>
    <mergeCell ref="A30:G30"/>
    <mergeCell ref="A31:S31"/>
    <mergeCell ref="A32:S32"/>
    <mergeCell ref="M9:N9"/>
    <mergeCell ref="A10:A11"/>
    <mergeCell ref="A23:F23"/>
    <mergeCell ref="A24:G24"/>
    <mergeCell ref="A25:G25"/>
    <mergeCell ref="A27:G27"/>
    <mergeCell ref="A1:P1"/>
    <mergeCell ref="A3:P3"/>
    <mergeCell ref="A4:P4"/>
    <mergeCell ref="A5:P5"/>
    <mergeCell ref="C8:D9"/>
    <mergeCell ref="F8:G9"/>
    <mergeCell ref="I8:J9"/>
    <mergeCell ref="K8:N8"/>
    <mergeCell ref="O8:P9"/>
    <mergeCell ref="K9:L9"/>
  </mergeCells>
  <printOptions horizontalCentered="1"/>
  <pageMargins left="0.75" right="0.75" top="1" bottom="0.79" header="0.5" footer="0.5"/>
  <pageSetup scale="50" orientation="landscape" r:id="rId1"/>
  <headerFooter alignWithMargins="0">
    <oddFooter>&amp;C&amp;"Times New Roman,Regular"Exhibit D - Resources by DOJ Strategic Goals &amp; Strategic Objectives</oddFooter>
  </headerFooter>
</worksheet>
</file>

<file path=xl/worksheets/sheet7.xml><?xml version="1.0" encoding="utf-8"?>
<worksheet xmlns="http://schemas.openxmlformats.org/spreadsheetml/2006/main" xmlns:r="http://schemas.openxmlformats.org/officeDocument/2006/relationships">
  <dimension ref="A1:X65"/>
  <sheetViews>
    <sheetView view="pageBreakPreview" zoomScale="85" zoomScaleNormal="75" zoomScaleSheetLayoutView="85" zoomScalePageLayoutView="55" workbookViewId="0">
      <selection activeCell="A14" sqref="A14:F14"/>
    </sheetView>
  </sheetViews>
  <sheetFormatPr defaultRowHeight="15"/>
  <cols>
    <col min="1" max="1" width="33.44140625" style="87" customWidth="1"/>
    <col min="2" max="2" width="9.5546875" style="87" customWidth="1"/>
    <col min="3" max="3" width="13.109375" style="87" customWidth="1"/>
    <col min="4" max="4" width="10.33203125" style="87" customWidth="1"/>
    <col min="5" max="5" width="9.5546875" style="87" customWidth="1"/>
    <col min="6" max="6" width="16.77734375" style="87" customWidth="1"/>
    <col min="7" max="7" width="7.6640625" style="826" customWidth="1"/>
    <col min="8" max="8" width="7.77734375" style="826" customWidth="1"/>
    <col min="9" max="9" width="12.109375" style="826" customWidth="1"/>
    <col min="10" max="10" width="8.88671875" style="87"/>
    <col min="11" max="11" width="45.6640625" style="265" customWidth="1"/>
    <col min="12" max="16384" width="8.88671875" style="87"/>
  </cols>
  <sheetData>
    <row r="1" spans="1:24" ht="20.25">
      <c r="A1" s="1101" t="s">
        <v>108</v>
      </c>
      <c r="B1" s="1102"/>
      <c r="C1" s="1102"/>
      <c r="D1" s="1102"/>
      <c r="E1" s="1102"/>
      <c r="F1" s="1102"/>
      <c r="G1" s="1102"/>
      <c r="H1" s="1102"/>
      <c r="I1" s="1102"/>
      <c r="J1" s="265" t="s">
        <v>1</v>
      </c>
    </row>
    <row r="2" spans="1:24" ht="15.75">
      <c r="A2" s="1103" t="s">
        <v>109</v>
      </c>
      <c r="B2" s="1103"/>
      <c r="C2" s="1103"/>
      <c r="D2" s="1103"/>
      <c r="E2" s="1103"/>
      <c r="F2" s="1103"/>
      <c r="G2" s="1103"/>
      <c r="H2" s="1103"/>
      <c r="I2" s="1104"/>
      <c r="J2" s="265" t="s">
        <v>1</v>
      </c>
    </row>
    <row r="3" spans="1:24" ht="15" customHeight="1">
      <c r="A3" s="1060" t="s">
        <v>110</v>
      </c>
      <c r="B3" s="1061"/>
      <c r="C3" s="1061"/>
      <c r="D3" s="1061"/>
      <c r="E3" s="1061"/>
      <c r="F3" s="1061"/>
      <c r="G3" s="1061"/>
      <c r="H3" s="1061"/>
      <c r="I3" s="1061"/>
      <c r="J3" s="265" t="s">
        <v>1</v>
      </c>
      <c r="L3" s="243"/>
      <c r="M3" s="243"/>
      <c r="N3" s="243"/>
      <c r="O3" s="243"/>
      <c r="P3" s="243"/>
      <c r="Q3" s="243"/>
      <c r="R3" s="243"/>
      <c r="S3" s="243"/>
      <c r="T3" s="243"/>
      <c r="U3" s="243"/>
      <c r="V3" s="243"/>
      <c r="W3" s="243"/>
      <c r="X3" s="243"/>
    </row>
    <row r="4" spans="1:24" ht="15.75">
      <c r="A4" s="1062" t="s">
        <v>69</v>
      </c>
      <c r="B4" s="1061"/>
      <c r="C4" s="1061"/>
      <c r="D4" s="1061"/>
      <c r="E4" s="1061"/>
      <c r="F4" s="1061"/>
      <c r="G4" s="1061"/>
      <c r="H4" s="1061"/>
      <c r="I4" s="1061"/>
      <c r="J4" s="265" t="s">
        <v>1</v>
      </c>
      <c r="L4" s="820"/>
      <c r="M4" s="243"/>
      <c r="N4" s="243"/>
      <c r="O4" s="243"/>
      <c r="P4" s="243"/>
      <c r="Q4" s="243"/>
      <c r="R4" s="243"/>
      <c r="S4" s="243"/>
      <c r="T4" s="243"/>
      <c r="U4" s="243"/>
      <c r="V4" s="243"/>
      <c r="W4" s="243"/>
      <c r="X4" s="243"/>
    </row>
    <row r="5" spans="1:24" ht="15.75">
      <c r="A5" s="1062" t="s">
        <v>4</v>
      </c>
      <c r="B5" s="1061"/>
      <c r="C5" s="1061"/>
      <c r="D5" s="1061"/>
      <c r="E5" s="1061"/>
      <c r="F5" s="1061"/>
      <c r="G5" s="1061"/>
      <c r="H5" s="1061"/>
      <c r="I5" s="1061"/>
      <c r="J5" s="265" t="s">
        <v>1</v>
      </c>
      <c r="L5" s="266"/>
      <c r="M5" s="243"/>
      <c r="N5" s="243"/>
      <c r="O5" s="243"/>
      <c r="P5" s="243"/>
      <c r="Q5" s="243"/>
      <c r="R5" s="243"/>
      <c r="S5" s="243"/>
      <c r="T5" s="243"/>
      <c r="U5" s="243"/>
      <c r="V5" s="243"/>
      <c r="W5" s="243"/>
      <c r="X5" s="243"/>
    </row>
    <row r="6" spans="1:24" ht="16.5" customHeight="1">
      <c r="A6" s="1105"/>
      <c r="B6" s="1105"/>
      <c r="C6" s="1105"/>
      <c r="D6" s="1105"/>
      <c r="E6" s="1105"/>
      <c r="F6" s="1105"/>
      <c r="G6" s="1105"/>
      <c r="H6" s="1105"/>
      <c r="I6" s="1105"/>
      <c r="J6" s="265" t="s">
        <v>1</v>
      </c>
      <c r="L6" s="266"/>
      <c r="M6" s="243"/>
      <c r="N6" s="243"/>
      <c r="O6" s="243"/>
      <c r="P6" s="243"/>
      <c r="Q6" s="243"/>
      <c r="R6" s="243"/>
      <c r="S6" s="243"/>
      <c r="T6" s="243"/>
      <c r="U6" s="243"/>
      <c r="V6" s="243"/>
      <c r="W6" s="243"/>
      <c r="X6" s="243"/>
    </row>
    <row r="7" spans="1:24" ht="16.5" customHeight="1">
      <c r="A7" s="247"/>
      <c r="B7" s="243"/>
      <c r="C7" s="243"/>
      <c r="D7" s="243"/>
      <c r="E7" s="243"/>
      <c r="F7" s="243"/>
      <c r="G7" s="245" t="s">
        <v>111</v>
      </c>
      <c r="H7" s="245" t="s">
        <v>8</v>
      </c>
      <c r="I7" s="245" t="s">
        <v>9</v>
      </c>
      <c r="J7" s="265" t="s">
        <v>1</v>
      </c>
      <c r="K7" s="821"/>
      <c r="L7" s="266"/>
      <c r="M7" s="243"/>
      <c r="N7" s="243"/>
      <c r="O7" s="243"/>
      <c r="P7" s="243"/>
      <c r="Q7" s="243"/>
      <c r="R7" s="243"/>
      <c r="S7" s="243"/>
      <c r="T7" s="243"/>
      <c r="U7" s="243"/>
      <c r="V7" s="243"/>
      <c r="W7" s="243"/>
      <c r="X7" s="243"/>
    </row>
    <row r="8" spans="1:24">
      <c r="A8" s="1106"/>
      <c r="B8" s="1081"/>
      <c r="C8" s="1081"/>
      <c r="D8" s="1081"/>
      <c r="E8" s="1081"/>
      <c r="F8" s="1081"/>
      <c r="G8" s="246"/>
      <c r="H8" s="246"/>
      <c r="I8" s="246"/>
      <c r="J8" s="265" t="s">
        <v>1</v>
      </c>
      <c r="K8" s="821"/>
      <c r="L8" s="266"/>
      <c r="M8" s="243"/>
      <c r="N8" s="243"/>
      <c r="O8" s="243"/>
      <c r="P8" s="243"/>
      <c r="Q8" s="243"/>
      <c r="R8" s="243"/>
      <c r="S8" s="243"/>
      <c r="T8" s="243"/>
      <c r="U8" s="243"/>
      <c r="V8" s="243"/>
      <c r="W8" s="243"/>
      <c r="X8" s="243"/>
    </row>
    <row r="9" spans="1:24">
      <c r="A9" s="1107" t="s">
        <v>112</v>
      </c>
      <c r="B9" s="1107"/>
      <c r="C9" s="1107"/>
      <c r="D9" s="1107"/>
      <c r="E9" s="1107"/>
      <c r="F9" s="1107"/>
      <c r="G9" s="1107"/>
      <c r="H9" s="1107"/>
      <c r="I9" s="1107"/>
      <c r="J9" s="265" t="s">
        <v>1</v>
      </c>
      <c r="K9" s="821"/>
      <c r="L9" s="266"/>
      <c r="M9" s="266"/>
      <c r="N9" s="266"/>
    </row>
    <row r="10" spans="1:24" ht="57.75" customHeight="1">
      <c r="A10" s="1094" t="s">
        <v>395</v>
      </c>
      <c r="B10" s="1094"/>
      <c r="C10" s="1094"/>
      <c r="D10" s="1094"/>
      <c r="E10" s="1094"/>
      <c r="F10" s="1094"/>
      <c r="G10" s="246">
        <v>57</v>
      </c>
      <c r="H10" s="246">
        <v>57</v>
      </c>
      <c r="I10" s="248">
        <v>8026</v>
      </c>
      <c r="J10" s="265" t="s">
        <v>1</v>
      </c>
      <c r="K10" s="821"/>
      <c r="L10" s="266"/>
    </row>
    <row r="11" spans="1:24" ht="46.5" customHeight="1">
      <c r="A11" s="1094" t="s">
        <v>113</v>
      </c>
      <c r="B11" s="1108"/>
      <c r="C11" s="1108"/>
      <c r="D11" s="1108"/>
      <c r="E11" s="1108"/>
      <c r="F11" s="1108"/>
      <c r="G11" s="246"/>
      <c r="H11" s="246"/>
      <c r="I11" s="248">
        <v>-36</v>
      </c>
      <c r="J11" s="265" t="s">
        <v>1</v>
      </c>
      <c r="K11" s="821"/>
      <c r="L11" s="266"/>
    </row>
    <row r="12" spans="1:24" ht="46.5" customHeight="1">
      <c r="A12" s="1109" t="s">
        <v>114</v>
      </c>
      <c r="B12" s="1109"/>
      <c r="C12" s="1109"/>
      <c r="D12" s="1109"/>
      <c r="E12" s="1109"/>
      <c r="F12" s="1109"/>
      <c r="G12" s="246"/>
      <c r="H12" s="246"/>
      <c r="I12" s="248">
        <v>-394</v>
      </c>
      <c r="J12" s="265" t="s">
        <v>1</v>
      </c>
      <c r="K12" s="821"/>
      <c r="L12" s="266"/>
    </row>
    <row r="13" spans="1:24" ht="49.5" customHeight="1">
      <c r="A13" s="1092" t="s">
        <v>399</v>
      </c>
      <c r="B13" s="1092"/>
      <c r="C13" s="1092"/>
      <c r="D13" s="1092"/>
      <c r="E13" s="1092"/>
      <c r="F13" s="1092"/>
      <c r="G13" s="246"/>
      <c r="H13" s="246"/>
      <c r="I13" s="248">
        <v>13800</v>
      </c>
      <c r="J13" s="265" t="s">
        <v>1</v>
      </c>
      <c r="K13" s="821"/>
      <c r="L13" s="266"/>
    </row>
    <row r="14" spans="1:24" ht="33.75" customHeight="1">
      <c r="A14" s="1095" t="s">
        <v>115</v>
      </c>
      <c r="B14" s="1095"/>
      <c r="C14" s="1095"/>
      <c r="D14" s="1095"/>
      <c r="E14" s="1095"/>
      <c r="F14" s="1095"/>
      <c r="G14" s="246"/>
      <c r="H14" s="246"/>
      <c r="I14" s="248">
        <v>403</v>
      </c>
      <c r="J14" s="265" t="s">
        <v>1</v>
      </c>
      <c r="K14" s="821"/>
      <c r="L14" s="266"/>
    </row>
    <row r="15" spans="1:24" s="263" customFormat="1" ht="33.75" customHeight="1">
      <c r="A15" s="1095" t="s">
        <v>116</v>
      </c>
      <c r="B15" s="1095"/>
      <c r="C15" s="1095"/>
      <c r="D15" s="1095"/>
      <c r="E15" s="1095"/>
      <c r="F15" s="1095"/>
      <c r="G15" s="249"/>
      <c r="H15" s="249"/>
      <c r="I15" s="248">
        <v>1900</v>
      </c>
      <c r="J15" s="265" t="s">
        <v>1</v>
      </c>
      <c r="K15" s="821"/>
      <c r="L15" s="266"/>
    </row>
    <row r="16" spans="1:24" s="263" customFormat="1">
      <c r="A16" s="1096" t="s">
        <v>35</v>
      </c>
      <c r="B16" s="1097"/>
      <c r="C16" s="1097"/>
      <c r="D16" s="1097"/>
      <c r="E16" s="1097"/>
      <c r="F16" s="1097"/>
      <c r="G16" s="1097"/>
      <c r="H16" s="1097"/>
      <c r="I16" s="1097"/>
      <c r="J16" s="265" t="s">
        <v>1</v>
      </c>
      <c r="K16" s="821"/>
      <c r="L16" s="266"/>
    </row>
    <row r="17" spans="1:12" s="263" customFormat="1">
      <c r="A17" s="250"/>
      <c r="B17" s="251"/>
      <c r="C17" s="251"/>
      <c r="D17" s="251"/>
      <c r="E17" s="251"/>
      <c r="F17" s="251"/>
      <c r="G17" s="251"/>
      <c r="H17" s="251"/>
      <c r="I17" s="251"/>
      <c r="J17" s="265" t="s">
        <v>1</v>
      </c>
      <c r="K17" s="821"/>
      <c r="L17" s="266"/>
    </row>
    <row r="18" spans="1:12" s="263" customFormat="1" ht="27.75" customHeight="1">
      <c r="A18" s="1095" t="s">
        <v>117</v>
      </c>
      <c r="B18" s="1095"/>
      <c r="C18" s="1095"/>
      <c r="D18" s="1095"/>
      <c r="E18" s="1095"/>
      <c r="F18" s="1095"/>
      <c r="G18" s="249"/>
      <c r="H18" s="249"/>
      <c r="I18" s="248">
        <v>3676</v>
      </c>
      <c r="J18" s="265" t="s">
        <v>1</v>
      </c>
      <c r="K18" s="821"/>
      <c r="L18" s="266"/>
    </row>
    <row r="19" spans="1:12" s="263" customFormat="1" ht="15" customHeight="1">
      <c r="A19" s="252"/>
      <c r="B19" s="252"/>
      <c r="C19" s="252"/>
      <c r="D19" s="252"/>
      <c r="E19" s="252"/>
      <c r="F19" s="252"/>
      <c r="G19" s="253"/>
      <c r="H19" s="253"/>
      <c r="I19" s="248"/>
      <c r="J19" s="265" t="s">
        <v>1</v>
      </c>
      <c r="K19" s="265"/>
      <c r="L19" s="266"/>
    </row>
    <row r="20" spans="1:12" s="263" customFormat="1" ht="42" customHeight="1">
      <c r="A20" s="1098" t="s">
        <v>118</v>
      </c>
      <c r="B20" s="1098"/>
      <c r="C20" s="1098"/>
      <c r="D20" s="1098"/>
      <c r="E20" s="1098"/>
      <c r="F20" s="1098"/>
      <c r="G20" s="249"/>
      <c r="H20" s="249"/>
      <c r="I20" s="248">
        <v>600</v>
      </c>
      <c r="J20" s="265" t="s">
        <v>1</v>
      </c>
      <c r="K20" s="265"/>
      <c r="L20" s="266"/>
    </row>
    <row r="21" spans="1:12" s="263" customFormat="1" ht="15" customHeight="1">
      <c r="A21" s="254"/>
      <c r="B21" s="254"/>
      <c r="C21" s="254"/>
      <c r="D21" s="254"/>
      <c r="E21" s="254"/>
      <c r="F21" s="254"/>
      <c r="G21" s="245" t="s">
        <v>111</v>
      </c>
      <c r="H21" s="245" t="s">
        <v>8</v>
      </c>
      <c r="I21" s="245" t="s">
        <v>9</v>
      </c>
      <c r="J21" s="265" t="s">
        <v>1</v>
      </c>
      <c r="K21" s="265"/>
      <c r="L21" s="266"/>
    </row>
    <row r="22" spans="1:12" s="263" customFormat="1" ht="42.75" customHeight="1">
      <c r="A22" s="1099" t="s">
        <v>119</v>
      </c>
      <c r="B22" s="1100"/>
      <c r="C22" s="1100"/>
      <c r="D22" s="1100"/>
      <c r="E22" s="1100"/>
      <c r="F22" s="1100"/>
      <c r="G22" s="249"/>
      <c r="H22" s="249"/>
      <c r="I22" s="248">
        <v>2183</v>
      </c>
      <c r="J22" s="265" t="s">
        <v>1</v>
      </c>
      <c r="K22" s="265"/>
      <c r="L22" s="266"/>
    </row>
    <row r="23" spans="1:12" s="263" customFormat="1" ht="15" customHeight="1">
      <c r="A23" s="254"/>
      <c r="B23" s="254"/>
      <c r="C23" s="254"/>
      <c r="D23" s="254"/>
      <c r="E23" s="254"/>
      <c r="F23" s="254"/>
      <c r="G23" s="254"/>
      <c r="H23" s="254"/>
      <c r="I23" s="248"/>
      <c r="J23" s="265" t="s">
        <v>1</v>
      </c>
      <c r="K23" s="265"/>
      <c r="L23" s="266"/>
    </row>
    <row r="24" spans="1:12" s="263" customFormat="1" ht="67.5" customHeight="1">
      <c r="A24" s="1099" t="s">
        <v>120</v>
      </c>
      <c r="B24" s="1100"/>
      <c r="C24" s="1100"/>
      <c r="D24" s="1100"/>
      <c r="E24" s="1100"/>
      <c r="F24" s="1100"/>
      <c r="G24" s="249"/>
      <c r="H24" s="249"/>
      <c r="I24" s="248">
        <v>2603</v>
      </c>
      <c r="J24" s="265" t="s">
        <v>1</v>
      </c>
      <c r="K24" s="822"/>
      <c r="L24" s="266"/>
    </row>
    <row r="25" spans="1:12" s="263" customFormat="1">
      <c r="A25" s="256"/>
      <c r="B25" s="255"/>
      <c r="C25" s="255"/>
      <c r="D25" s="255"/>
      <c r="E25" s="255"/>
      <c r="F25" s="255"/>
      <c r="G25" s="249"/>
      <c r="H25" s="249"/>
      <c r="I25" s="248"/>
      <c r="J25" s="265" t="s">
        <v>1</v>
      </c>
      <c r="K25" s="822"/>
      <c r="L25" s="266"/>
    </row>
    <row r="26" spans="1:12" s="263" customFormat="1" ht="34.5" customHeight="1">
      <c r="A26" s="1091" t="s">
        <v>121</v>
      </c>
      <c r="B26" s="1081"/>
      <c r="C26" s="1081"/>
      <c r="D26" s="1081"/>
      <c r="E26" s="1081"/>
      <c r="F26" s="1081"/>
      <c r="G26" s="249"/>
      <c r="H26" s="249"/>
      <c r="I26" s="248">
        <v>668</v>
      </c>
      <c r="J26" s="265" t="s">
        <v>1</v>
      </c>
      <c r="K26" s="822"/>
      <c r="L26" s="266"/>
    </row>
    <row r="27" spans="1:12" s="263" customFormat="1" ht="11.25" customHeight="1">
      <c r="A27" s="246"/>
      <c r="B27" s="246"/>
      <c r="C27" s="246"/>
      <c r="D27" s="246"/>
      <c r="E27" s="246"/>
      <c r="F27" s="246"/>
      <c r="G27" s="246"/>
      <c r="H27" s="246"/>
      <c r="I27" s="248"/>
      <c r="J27" s="265" t="s">
        <v>1</v>
      </c>
      <c r="K27" s="265"/>
      <c r="L27" s="266"/>
    </row>
    <row r="28" spans="1:12" s="263" customFormat="1" ht="33.75" customHeight="1">
      <c r="A28" s="1094" t="s">
        <v>122</v>
      </c>
      <c r="B28" s="1081"/>
      <c r="C28" s="1081"/>
      <c r="D28" s="1081"/>
      <c r="E28" s="1081"/>
      <c r="F28" s="1081"/>
      <c r="G28" s="249"/>
      <c r="H28" s="249"/>
      <c r="I28" s="248">
        <v>4764</v>
      </c>
      <c r="J28" s="265" t="s">
        <v>1</v>
      </c>
      <c r="K28" s="265"/>
      <c r="L28" s="266"/>
    </row>
    <row r="29" spans="1:12" s="263" customFormat="1" ht="15" customHeight="1">
      <c r="A29" s="257"/>
      <c r="B29" s="257"/>
      <c r="C29" s="257"/>
      <c r="D29" s="257"/>
      <c r="E29" s="257"/>
      <c r="F29" s="257"/>
      <c r="G29" s="257"/>
      <c r="H29" s="257"/>
      <c r="I29" s="248"/>
      <c r="J29" s="265" t="s">
        <v>1</v>
      </c>
      <c r="K29" s="265"/>
      <c r="L29" s="266"/>
    </row>
    <row r="30" spans="1:12" s="263" customFormat="1" ht="33" customHeight="1">
      <c r="A30" s="1099" t="s">
        <v>123</v>
      </c>
      <c r="B30" s="1100"/>
      <c r="C30" s="1100"/>
      <c r="D30" s="1100"/>
      <c r="E30" s="1100"/>
      <c r="F30" s="1100"/>
      <c r="G30" s="249"/>
      <c r="H30" s="249"/>
      <c r="I30" s="248">
        <v>3948</v>
      </c>
      <c r="J30" s="265" t="s">
        <v>1</v>
      </c>
      <c r="K30" s="822"/>
      <c r="L30" s="266"/>
    </row>
    <row r="31" spans="1:12" s="263" customFormat="1" ht="15" hidden="1" customHeight="1">
      <c r="A31" s="246"/>
      <c r="B31" s="246"/>
      <c r="C31" s="246"/>
      <c r="D31" s="246"/>
      <c r="E31" s="246"/>
      <c r="F31" s="246"/>
      <c r="G31" s="246"/>
      <c r="H31" s="246"/>
      <c r="I31" s="248"/>
      <c r="J31" s="265" t="s">
        <v>1</v>
      </c>
      <c r="K31" s="821"/>
      <c r="L31" s="266"/>
    </row>
    <row r="32" spans="1:12" s="263" customFormat="1" ht="36" hidden="1" customHeight="1">
      <c r="A32" s="1094" t="s">
        <v>124</v>
      </c>
      <c r="B32" s="1081"/>
      <c r="C32" s="1081"/>
      <c r="D32" s="1081"/>
      <c r="E32" s="1081"/>
      <c r="F32" s="1081"/>
      <c r="G32" s="249"/>
      <c r="H32" s="249"/>
      <c r="I32" s="248"/>
      <c r="J32" s="265" t="s">
        <v>1</v>
      </c>
      <c r="K32" s="821"/>
      <c r="L32" s="266"/>
    </row>
    <row r="33" spans="1:12" s="263" customFormat="1" ht="15" customHeight="1">
      <c r="A33" s="254"/>
      <c r="B33" s="254"/>
      <c r="C33" s="254"/>
      <c r="D33" s="254"/>
      <c r="E33" s="254"/>
      <c r="F33" s="254"/>
      <c r="G33" s="254"/>
      <c r="H33" s="254"/>
      <c r="I33" s="248"/>
      <c r="J33" s="265" t="s">
        <v>1</v>
      </c>
      <c r="K33" s="821"/>
      <c r="L33" s="266"/>
    </row>
    <row r="34" spans="1:12" s="263" customFormat="1" ht="57" customHeight="1">
      <c r="A34" s="1090" t="s">
        <v>125</v>
      </c>
      <c r="B34" s="1081"/>
      <c r="C34" s="1081"/>
      <c r="D34" s="1081"/>
      <c r="E34" s="1081"/>
      <c r="F34" s="1081"/>
      <c r="G34" s="249"/>
      <c r="H34" s="249"/>
      <c r="I34" s="248">
        <v>10088</v>
      </c>
      <c r="J34" s="265" t="s">
        <v>1</v>
      </c>
      <c r="K34" s="821"/>
      <c r="L34" s="266"/>
    </row>
    <row r="35" spans="1:12" s="263" customFormat="1" ht="15" customHeight="1">
      <c r="A35" s="254"/>
      <c r="B35" s="254"/>
      <c r="C35" s="254"/>
      <c r="D35" s="254"/>
      <c r="E35" s="254"/>
      <c r="F35" s="254"/>
      <c r="G35" s="254"/>
      <c r="H35" s="254"/>
      <c r="I35" s="248"/>
      <c r="J35" s="265" t="s">
        <v>1</v>
      </c>
      <c r="K35" s="821"/>
      <c r="L35" s="266"/>
    </row>
    <row r="36" spans="1:12" s="263" customFormat="1" ht="35.25" customHeight="1">
      <c r="A36" s="1090" t="s">
        <v>126</v>
      </c>
      <c r="B36" s="1081"/>
      <c r="C36" s="1081"/>
      <c r="D36" s="1081"/>
      <c r="E36" s="1081"/>
      <c r="F36" s="1081"/>
      <c r="G36" s="249"/>
      <c r="H36" s="249"/>
      <c r="I36" s="248">
        <v>945</v>
      </c>
      <c r="J36" s="265" t="s">
        <v>1</v>
      </c>
      <c r="K36" s="821"/>
      <c r="L36" s="266"/>
    </row>
    <row r="37" spans="1:12" s="263" customFormat="1" ht="29.25" hidden="1" customHeight="1">
      <c r="A37" s="1091" t="s">
        <v>127</v>
      </c>
      <c r="B37" s="1081"/>
      <c r="C37" s="1081"/>
      <c r="D37" s="1081"/>
      <c r="E37" s="1081"/>
      <c r="F37" s="1081"/>
      <c r="G37" s="249"/>
      <c r="H37" s="249"/>
      <c r="I37" s="248"/>
      <c r="J37" s="265" t="s">
        <v>1</v>
      </c>
      <c r="K37" s="822" t="s">
        <v>128</v>
      </c>
      <c r="L37" s="266"/>
    </row>
    <row r="38" spans="1:12" s="263" customFormat="1" ht="11.25" hidden="1" customHeight="1">
      <c r="A38" s="257"/>
      <c r="B38" s="249"/>
      <c r="C38" s="249"/>
      <c r="D38" s="249"/>
      <c r="E38" s="249"/>
      <c r="F38" s="249"/>
      <c r="G38" s="249"/>
      <c r="H38" s="249"/>
      <c r="I38" s="248"/>
      <c r="J38" s="265" t="s">
        <v>1</v>
      </c>
      <c r="K38" s="821"/>
      <c r="L38" s="266"/>
    </row>
    <row r="39" spans="1:12" s="263" customFormat="1" ht="29.25" hidden="1" customHeight="1">
      <c r="A39" s="1091" t="s">
        <v>129</v>
      </c>
      <c r="B39" s="1081"/>
      <c r="C39" s="1081"/>
      <c r="D39" s="1081"/>
      <c r="E39" s="1081"/>
      <c r="F39" s="1081"/>
      <c r="G39" s="249"/>
      <c r="H39" s="249"/>
      <c r="I39" s="248"/>
      <c r="J39" s="265" t="s">
        <v>1</v>
      </c>
      <c r="K39" s="265"/>
      <c r="L39" s="266"/>
    </row>
    <row r="40" spans="1:12" s="263" customFormat="1" ht="11.25" customHeight="1">
      <c r="A40" s="257"/>
      <c r="B40" s="249"/>
      <c r="C40" s="249"/>
      <c r="D40" s="249"/>
      <c r="E40" s="249"/>
      <c r="F40" s="249"/>
      <c r="G40" s="249"/>
      <c r="H40" s="249"/>
      <c r="I40" s="248"/>
      <c r="J40" s="265" t="s">
        <v>1</v>
      </c>
      <c r="K40" s="821"/>
      <c r="L40" s="266"/>
    </row>
    <row r="41" spans="1:12" s="263" customFormat="1" ht="52.5" hidden="1" customHeight="1">
      <c r="A41" s="1092" t="s">
        <v>130</v>
      </c>
      <c r="B41" s="1093"/>
      <c r="C41" s="1093"/>
      <c r="D41" s="1093"/>
      <c r="E41" s="1093"/>
      <c r="F41" s="1093"/>
      <c r="G41" s="258"/>
      <c r="H41" s="258"/>
      <c r="I41" s="248"/>
      <c r="J41" s="265" t="s">
        <v>1</v>
      </c>
      <c r="K41" s="821"/>
      <c r="L41" s="266"/>
    </row>
    <row r="42" spans="1:12" s="263" customFormat="1" ht="15" hidden="1" customHeight="1">
      <c r="A42" s="254"/>
      <c r="B42" s="254"/>
      <c r="C42" s="254"/>
      <c r="D42" s="254"/>
      <c r="E42" s="254"/>
      <c r="F42" s="254"/>
      <c r="G42" s="254"/>
      <c r="H42" s="254"/>
      <c r="I42" s="248"/>
      <c r="J42" s="265" t="s">
        <v>1</v>
      </c>
      <c r="K42" s="265"/>
      <c r="L42" s="266"/>
    </row>
    <row r="43" spans="1:12" s="263" customFormat="1" ht="34.5" customHeight="1">
      <c r="A43" s="1090" t="s">
        <v>131</v>
      </c>
      <c r="B43" s="1081"/>
      <c r="C43" s="1081"/>
      <c r="D43" s="1081"/>
      <c r="E43" s="1081"/>
      <c r="F43" s="1081"/>
      <c r="G43" s="249"/>
      <c r="H43" s="249"/>
      <c r="I43" s="248">
        <v>2928</v>
      </c>
      <c r="J43" s="265" t="s">
        <v>1</v>
      </c>
      <c r="K43" s="265"/>
      <c r="L43" s="266"/>
    </row>
    <row r="44" spans="1:12" s="263" customFormat="1" ht="15" customHeight="1">
      <c r="A44" s="254"/>
      <c r="B44" s="254"/>
      <c r="C44" s="254"/>
      <c r="D44" s="254"/>
      <c r="E44" s="254"/>
      <c r="F44" s="254"/>
      <c r="G44" s="253" t="s">
        <v>111</v>
      </c>
      <c r="H44" s="253" t="s">
        <v>8</v>
      </c>
      <c r="I44" s="253" t="s">
        <v>9</v>
      </c>
      <c r="J44" s="265" t="s">
        <v>1</v>
      </c>
      <c r="K44" s="265"/>
      <c r="L44" s="266"/>
    </row>
    <row r="45" spans="1:12" s="263" customFormat="1" ht="67.5" customHeight="1">
      <c r="A45" s="1090" t="s">
        <v>132</v>
      </c>
      <c r="B45" s="1081"/>
      <c r="C45" s="1081"/>
      <c r="D45" s="1081"/>
      <c r="E45" s="1081"/>
      <c r="F45" s="1081"/>
      <c r="G45" s="249"/>
      <c r="H45" s="249"/>
      <c r="I45" s="248">
        <v>-8831</v>
      </c>
      <c r="J45" s="265" t="s">
        <v>1</v>
      </c>
      <c r="K45" s="265"/>
      <c r="L45" s="266"/>
    </row>
    <row r="46" spans="1:12" s="263" customFormat="1" ht="15" customHeight="1">
      <c r="A46" s="254"/>
      <c r="B46" s="254"/>
      <c r="C46" s="254"/>
      <c r="D46" s="254"/>
      <c r="E46" s="254"/>
      <c r="F46" s="254"/>
      <c r="G46" s="254"/>
      <c r="H46" s="254"/>
      <c r="I46" s="248"/>
      <c r="J46" s="265" t="s">
        <v>1</v>
      </c>
      <c r="K46" s="265"/>
      <c r="L46" s="266"/>
    </row>
    <row r="47" spans="1:12" s="263" customFormat="1" ht="42" customHeight="1">
      <c r="A47" s="1094" t="s">
        <v>133</v>
      </c>
      <c r="B47" s="1081"/>
      <c r="C47" s="1081"/>
      <c r="D47" s="1081"/>
      <c r="E47" s="1081"/>
      <c r="F47" s="1081"/>
      <c r="G47" s="249"/>
      <c r="H47" s="249"/>
      <c r="I47" s="248">
        <v>1667</v>
      </c>
      <c r="J47" s="265" t="s">
        <v>1</v>
      </c>
      <c r="K47" s="265"/>
      <c r="L47" s="266"/>
    </row>
    <row r="48" spans="1:12" s="263" customFormat="1" ht="15" customHeight="1">
      <c r="A48" s="254"/>
      <c r="B48" s="254"/>
      <c r="C48" s="254"/>
      <c r="D48" s="254"/>
      <c r="E48" s="254"/>
      <c r="F48" s="254"/>
      <c r="G48" s="254"/>
      <c r="H48" s="254"/>
      <c r="I48" s="248"/>
      <c r="J48" s="265" t="s">
        <v>1</v>
      </c>
      <c r="K48" s="265"/>
      <c r="L48" s="266"/>
    </row>
    <row r="49" spans="1:12" s="263" customFormat="1" ht="46.5" hidden="1" customHeight="1">
      <c r="A49" s="1094" t="s">
        <v>134</v>
      </c>
      <c r="B49" s="1081"/>
      <c r="C49" s="1081"/>
      <c r="D49" s="1081"/>
      <c r="E49" s="1081"/>
      <c r="F49" s="1081"/>
      <c r="G49" s="249"/>
      <c r="H49" s="249"/>
      <c r="I49" s="248"/>
      <c r="J49" s="265" t="s">
        <v>1</v>
      </c>
      <c r="K49" s="265"/>
      <c r="L49" s="266"/>
    </row>
    <row r="50" spans="1:12" s="263" customFormat="1" ht="15" hidden="1" customHeight="1">
      <c r="A50" s="254"/>
      <c r="B50" s="254"/>
      <c r="C50" s="254"/>
      <c r="D50" s="254"/>
      <c r="E50" s="254"/>
      <c r="F50" s="254"/>
      <c r="G50" s="254"/>
      <c r="H50" s="254"/>
      <c r="I50" s="248"/>
      <c r="J50" s="265" t="s">
        <v>1</v>
      </c>
      <c r="K50" s="265"/>
      <c r="L50" s="266"/>
    </row>
    <row r="51" spans="1:12" s="263" customFormat="1" ht="48.75" hidden="1" customHeight="1">
      <c r="A51" s="1094" t="s">
        <v>135</v>
      </c>
      <c r="B51" s="1081"/>
      <c r="C51" s="1081"/>
      <c r="D51" s="1081"/>
      <c r="E51" s="1081"/>
      <c r="F51" s="1081"/>
      <c r="G51" s="249"/>
      <c r="H51" s="249"/>
      <c r="I51" s="248"/>
      <c r="J51" s="265" t="s">
        <v>1</v>
      </c>
      <c r="K51" s="265"/>
      <c r="L51" s="266"/>
    </row>
    <row r="52" spans="1:12" s="263" customFormat="1" ht="15" hidden="1" customHeight="1">
      <c r="A52" s="254"/>
      <c r="B52" s="254"/>
      <c r="C52" s="254"/>
      <c r="D52" s="254"/>
      <c r="E52" s="254"/>
      <c r="F52" s="254"/>
      <c r="G52" s="254"/>
      <c r="H52" s="254"/>
      <c r="I52" s="248"/>
      <c r="J52" s="265" t="s">
        <v>1</v>
      </c>
      <c r="K52" s="265"/>
      <c r="L52" s="266"/>
    </row>
    <row r="53" spans="1:12" s="263" customFormat="1" ht="35.25" hidden="1" customHeight="1">
      <c r="A53" s="1094" t="s">
        <v>136</v>
      </c>
      <c r="B53" s="1081"/>
      <c r="C53" s="1081"/>
      <c r="D53" s="1081"/>
      <c r="E53" s="1081"/>
      <c r="F53" s="1081"/>
      <c r="G53" s="249"/>
      <c r="H53" s="249"/>
      <c r="I53" s="248"/>
      <c r="J53" s="265" t="s">
        <v>1</v>
      </c>
      <c r="K53" s="265"/>
      <c r="L53" s="266"/>
    </row>
    <row r="54" spans="1:12" s="263" customFormat="1" ht="15.75" customHeight="1">
      <c r="A54" s="254"/>
      <c r="B54" s="254"/>
      <c r="C54" s="254"/>
      <c r="D54" s="254"/>
      <c r="E54" s="254"/>
      <c r="F54" s="259" t="s">
        <v>137</v>
      </c>
      <c r="G54" s="260">
        <f>SUM(G9:G53)</f>
        <v>57</v>
      </c>
      <c r="H54" s="260">
        <f>SUM(H9:H53)</f>
        <v>57</v>
      </c>
      <c r="I54" s="248">
        <f>SUM(I9:I53)</f>
        <v>48938</v>
      </c>
      <c r="J54" s="265" t="s">
        <v>1</v>
      </c>
      <c r="K54" s="823"/>
      <c r="L54" s="266"/>
    </row>
    <row r="55" spans="1:12" s="263" customFormat="1">
      <c r="A55" s="250" t="s">
        <v>138</v>
      </c>
      <c r="B55" s="251"/>
      <c r="C55" s="251"/>
      <c r="D55" s="251"/>
      <c r="E55" s="251"/>
      <c r="F55" s="251"/>
      <c r="G55" s="246"/>
      <c r="H55" s="246"/>
      <c r="I55" s="246"/>
      <c r="J55" s="265" t="s">
        <v>1</v>
      </c>
      <c r="K55" s="823"/>
      <c r="L55" s="266"/>
    </row>
    <row r="56" spans="1:12" s="263" customFormat="1">
      <c r="A56" s="250"/>
      <c r="B56" s="251"/>
      <c r="C56" s="251"/>
      <c r="D56" s="251"/>
      <c r="E56" s="251"/>
      <c r="F56" s="251"/>
      <c r="G56" s="246"/>
      <c r="H56" s="246"/>
      <c r="I56" s="246"/>
      <c r="J56" s="265" t="s">
        <v>1</v>
      </c>
      <c r="K56" s="823"/>
      <c r="L56" s="266"/>
    </row>
    <row r="57" spans="1:12" s="263" customFormat="1" ht="14.25" hidden="1" customHeight="1">
      <c r="A57" s="257" t="s">
        <v>139</v>
      </c>
      <c r="B57" s="261"/>
      <c r="C57" s="261"/>
      <c r="D57" s="261"/>
      <c r="E57" s="261"/>
      <c r="F57" s="261"/>
      <c r="G57" s="249"/>
      <c r="H57" s="249"/>
      <c r="I57" s="249"/>
      <c r="J57" s="265" t="s">
        <v>1</v>
      </c>
      <c r="K57" s="265"/>
      <c r="L57" s="252"/>
    </row>
    <row r="58" spans="1:12" s="263" customFormat="1" ht="14.25" customHeight="1">
      <c r="A58" s="257"/>
      <c r="B58" s="261"/>
      <c r="C58" s="261"/>
      <c r="D58" s="261"/>
      <c r="E58" s="261"/>
      <c r="F58" s="261"/>
      <c r="G58" s="249"/>
      <c r="H58" s="249"/>
      <c r="I58" s="249"/>
      <c r="J58" s="265" t="s">
        <v>1</v>
      </c>
      <c r="K58" s="265"/>
      <c r="L58" s="252"/>
    </row>
    <row r="59" spans="1:12" s="263" customFormat="1" ht="14.25" customHeight="1">
      <c r="A59" s="257"/>
      <c r="B59" s="261"/>
      <c r="C59" s="261"/>
      <c r="D59" s="261"/>
      <c r="E59" s="261"/>
      <c r="F59" s="259" t="s">
        <v>140</v>
      </c>
      <c r="G59" s="249">
        <f>+G57+G39</f>
        <v>0</v>
      </c>
      <c r="H59" s="249">
        <f>+H57+H39</f>
        <v>0</v>
      </c>
      <c r="I59" s="262">
        <f>+I57</f>
        <v>0</v>
      </c>
      <c r="J59" s="265" t="s">
        <v>1</v>
      </c>
      <c r="K59" s="265"/>
      <c r="L59" s="252"/>
    </row>
    <row r="60" spans="1:12" s="263" customFormat="1" ht="14.25" customHeight="1">
      <c r="B60" s="261"/>
      <c r="C60" s="261"/>
      <c r="D60" s="261"/>
      <c r="E60" s="261"/>
      <c r="F60" s="259"/>
      <c r="G60" s="249"/>
      <c r="H60" s="249"/>
      <c r="I60" s="249"/>
      <c r="J60" s="265" t="s">
        <v>1</v>
      </c>
      <c r="K60" s="265"/>
      <c r="L60" s="252"/>
    </row>
    <row r="61" spans="1:12" s="263" customFormat="1" ht="14.25" customHeight="1">
      <c r="B61" s="261"/>
      <c r="C61" s="261"/>
      <c r="D61" s="261"/>
      <c r="E61" s="261"/>
      <c r="G61" s="249"/>
      <c r="H61" s="249"/>
      <c r="I61" s="249"/>
      <c r="J61" s="265" t="s">
        <v>1</v>
      </c>
      <c r="K61" s="265"/>
      <c r="L61" s="252"/>
    </row>
    <row r="62" spans="1:12" s="263" customFormat="1" ht="14.25" customHeight="1">
      <c r="B62" s="261"/>
      <c r="C62" s="261"/>
      <c r="D62" s="261"/>
      <c r="E62" s="261"/>
      <c r="F62" s="259" t="s">
        <v>141</v>
      </c>
      <c r="G62" s="249">
        <f>+G59+G54</f>
        <v>57</v>
      </c>
      <c r="H62" s="249">
        <f>+H59+H54</f>
        <v>57</v>
      </c>
      <c r="I62" s="262">
        <f>+I59+I54</f>
        <v>48938</v>
      </c>
      <c r="J62" s="265" t="s">
        <v>67</v>
      </c>
      <c r="K62" s="265"/>
      <c r="L62" s="252"/>
    </row>
    <row r="63" spans="1:12" s="263" customFormat="1" ht="18.75" customHeight="1">
      <c r="A63" s="824"/>
      <c r="B63" s="251"/>
      <c r="C63" s="251"/>
      <c r="D63" s="251"/>
      <c r="E63" s="251"/>
      <c r="F63" s="251"/>
      <c r="G63" s="246"/>
      <c r="H63" s="246"/>
      <c r="I63" s="246"/>
      <c r="K63" s="825"/>
      <c r="L63" s="252"/>
    </row>
    <row r="64" spans="1:12" ht="36" customHeight="1">
      <c r="A64" s="1080"/>
      <c r="B64" s="1080"/>
      <c r="C64" s="1080"/>
      <c r="D64" s="1080"/>
      <c r="E64" s="1080"/>
      <c r="F64" s="1080"/>
      <c r="G64" s="1080"/>
      <c r="H64" s="1080"/>
      <c r="I64" s="1080"/>
      <c r="J64" s="1080"/>
    </row>
    <row r="65" spans="1:9" ht="35.25" customHeight="1">
      <c r="A65" s="1089"/>
      <c r="B65" s="1089"/>
      <c r="C65" s="1089"/>
      <c r="D65" s="1089"/>
      <c r="E65" s="1089"/>
      <c r="F65" s="1089"/>
      <c r="G65" s="1089"/>
      <c r="H65" s="1089"/>
      <c r="I65" s="1089"/>
    </row>
  </sheetData>
  <mergeCells count="36">
    <mergeCell ref="A13:F13"/>
    <mergeCell ref="A1:I1"/>
    <mergeCell ref="A2:I2"/>
    <mergeCell ref="A3:I3"/>
    <mergeCell ref="A4:I4"/>
    <mergeCell ref="A5:I5"/>
    <mergeCell ref="A6:I6"/>
    <mergeCell ref="A8:F8"/>
    <mergeCell ref="A9:I9"/>
    <mergeCell ref="A10:F10"/>
    <mergeCell ref="A11:F11"/>
    <mergeCell ref="A12:F12"/>
    <mergeCell ref="A34:F34"/>
    <mergeCell ref="A14:F14"/>
    <mergeCell ref="A15:F15"/>
    <mergeCell ref="A16:I16"/>
    <mergeCell ref="A18:F18"/>
    <mergeCell ref="A20:F20"/>
    <mergeCell ref="A22:F22"/>
    <mergeCell ref="A24:F24"/>
    <mergeCell ref="A26:F26"/>
    <mergeCell ref="A28:F28"/>
    <mergeCell ref="A30:F30"/>
    <mergeCell ref="A32:F32"/>
    <mergeCell ref="A65:I65"/>
    <mergeCell ref="A36:F36"/>
    <mergeCell ref="A37:F37"/>
    <mergeCell ref="A39:F39"/>
    <mergeCell ref="A41:F41"/>
    <mergeCell ref="A43:F43"/>
    <mergeCell ref="A45:F45"/>
    <mergeCell ref="A47:F47"/>
    <mergeCell ref="A49:F49"/>
    <mergeCell ref="A51:F51"/>
    <mergeCell ref="A53:F53"/>
    <mergeCell ref="A64:J64"/>
  </mergeCells>
  <pageMargins left="0.75" right="0.75" top="1" bottom="1" header="0.5" footer="0.5"/>
  <pageSetup scale="84" fitToHeight="3" orientation="landscape" r:id="rId1"/>
  <headerFooter alignWithMargins="0">
    <oddFooter>&amp;C&amp;"Times New Roman,Regular"&amp;11Exhibit E - Justification for Base Adjustments</oddFooter>
  </headerFooter>
  <rowBreaks count="2" manualBreakCount="2">
    <brk id="20" max="8" man="1"/>
    <brk id="43" max="8" man="1"/>
  </rowBreaks>
</worksheet>
</file>

<file path=xl/worksheets/sheet8.xml><?xml version="1.0" encoding="utf-8"?>
<worksheet xmlns="http://schemas.openxmlformats.org/spreadsheetml/2006/main" xmlns:r="http://schemas.openxmlformats.org/officeDocument/2006/relationships">
  <dimension ref="A1:X66"/>
  <sheetViews>
    <sheetView view="pageBreakPreview" topLeftCell="A46" zoomScale="85" zoomScaleNormal="75" zoomScaleSheetLayoutView="85" workbookViewId="0">
      <selection activeCell="A51" sqref="A51:I63"/>
    </sheetView>
  </sheetViews>
  <sheetFormatPr defaultRowHeight="15"/>
  <cols>
    <col min="1" max="1" width="33.44140625" style="87" customWidth="1"/>
    <col min="2" max="2" width="9.5546875" style="87" customWidth="1"/>
    <col min="3" max="3" width="13.109375" style="87" customWidth="1"/>
    <col min="4" max="4" width="10.33203125" style="87" customWidth="1"/>
    <col min="5" max="5" width="9.5546875" style="87" customWidth="1"/>
    <col min="6" max="6" width="16.77734375" style="87" customWidth="1"/>
    <col min="7" max="7" width="7.6640625" style="826" customWidth="1"/>
    <col min="8" max="8" width="7.77734375" style="826" customWidth="1"/>
    <col min="9" max="9" width="12.109375" style="826" customWidth="1"/>
    <col min="10" max="10" width="8.88671875" style="87"/>
    <col min="11" max="11" width="45.6640625" style="265" customWidth="1"/>
    <col min="12" max="16384" width="8.88671875" style="87"/>
  </cols>
  <sheetData>
    <row r="1" spans="1:24" ht="20.25">
      <c r="A1" s="1101" t="s">
        <v>108</v>
      </c>
      <c r="B1" s="1102"/>
      <c r="C1" s="1102"/>
      <c r="D1" s="1102"/>
      <c r="E1" s="1102"/>
      <c r="F1" s="1102"/>
      <c r="G1" s="1102"/>
      <c r="H1" s="1102"/>
      <c r="I1" s="1102"/>
      <c r="J1" s="265" t="s">
        <v>1</v>
      </c>
    </row>
    <row r="2" spans="1:24" ht="15.75">
      <c r="A2" s="1103" t="s">
        <v>109</v>
      </c>
      <c r="B2" s="1103"/>
      <c r="C2" s="1103"/>
      <c r="D2" s="1103"/>
      <c r="E2" s="1103"/>
      <c r="F2" s="1103"/>
      <c r="G2" s="1103"/>
      <c r="H2" s="1103"/>
      <c r="I2" s="1104"/>
      <c r="J2" s="265" t="s">
        <v>1</v>
      </c>
    </row>
    <row r="3" spans="1:24" ht="15" customHeight="1">
      <c r="A3" s="1060" t="s">
        <v>110</v>
      </c>
      <c r="B3" s="1061"/>
      <c r="C3" s="1061"/>
      <c r="D3" s="1061"/>
      <c r="E3" s="1061"/>
      <c r="F3" s="1061"/>
      <c r="G3" s="1061"/>
      <c r="H3" s="1061"/>
      <c r="I3" s="1061"/>
      <c r="J3" s="265" t="s">
        <v>1</v>
      </c>
      <c r="L3" s="243"/>
      <c r="M3" s="243"/>
      <c r="N3" s="243"/>
      <c r="O3" s="243"/>
      <c r="P3" s="243"/>
      <c r="Q3" s="243"/>
      <c r="R3" s="243"/>
      <c r="S3" s="243"/>
      <c r="T3" s="243"/>
      <c r="U3" s="243"/>
      <c r="V3" s="243"/>
      <c r="W3" s="243"/>
      <c r="X3" s="243"/>
    </row>
    <row r="4" spans="1:24" ht="15.75">
      <c r="A4" s="1062" t="s">
        <v>69</v>
      </c>
      <c r="B4" s="1061"/>
      <c r="C4" s="1061"/>
      <c r="D4" s="1061"/>
      <c r="E4" s="1061"/>
      <c r="F4" s="1061"/>
      <c r="G4" s="1061"/>
      <c r="H4" s="1061"/>
      <c r="I4" s="1061"/>
      <c r="J4" s="265" t="s">
        <v>1</v>
      </c>
      <c r="L4" s="820"/>
      <c r="M4" s="243"/>
      <c r="N4" s="243"/>
      <c r="O4" s="243"/>
      <c r="P4" s="243"/>
      <c r="Q4" s="243"/>
      <c r="R4" s="243"/>
      <c r="S4" s="243"/>
      <c r="T4" s="243"/>
      <c r="U4" s="243"/>
      <c r="V4" s="243"/>
      <c r="W4" s="243"/>
      <c r="X4" s="243"/>
    </row>
    <row r="5" spans="1:24" ht="15.75">
      <c r="A5" s="1062" t="s">
        <v>70</v>
      </c>
      <c r="B5" s="1061"/>
      <c r="C5" s="1061"/>
      <c r="D5" s="1061"/>
      <c r="E5" s="1061"/>
      <c r="F5" s="1061"/>
      <c r="G5" s="1061"/>
      <c r="H5" s="1061"/>
      <c r="I5" s="1061"/>
      <c r="J5" s="265" t="s">
        <v>1</v>
      </c>
      <c r="L5" s="266"/>
      <c r="M5" s="243"/>
      <c r="N5" s="243"/>
      <c r="O5" s="243"/>
      <c r="P5" s="243"/>
      <c r="Q5" s="243"/>
      <c r="R5" s="243"/>
      <c r="S5" s="243"/>
      <c r="T5" s="243"/>
      <c r="U5" s="243"/>
      <c r="V5" s="243"/>
      <c r="W5" s="243"/>
      <c r="X5" s="243"/>
    </row>
    <row r="6" spans="1:24">
      <c r="A6" s="1105"/>
      <c r="B6" s="1105"/>
      <c r="C6" s="1105"/>
      <c r="D6" s="1105"/>
      <c r="E6" s="1105"/>
      <c r="F6" s="1105"/>
      <c r="G6" s="1105"/>
      <c r="H6" s="1105"/>
      <c r="I6" s="1105"/>
      <c r="J6" s="265" t="s">
        <v>1</v>
      </c>
      <c r="L6" s="266"/>
      <c r="M6" s="243"/>
      <c r="N6" s="243"/>
      <c r="O6" s="243"/>
      <c r="P6" s="243"/>
      <c r="Q6" s="243"/>
      <c r="R6" s="243"/>
      <c r="S6" s="243"/>
      <c r="T6" s="243"/>
      <c r="U6" s="243"/>
      <c r="V6" s="243"/>
      <c r="W6" s="243"/>
      <c r="X6" s="243"/>
    </row>
    <row r="7" spans="1:24">
      <c r="A7" s="247"/>
      <c r="B7" s="243"/>
      <c r="C7" s="243"/>
      <c r="D7" s="243"/>
      <c r="E7" s="243"/>
      <c r="F7" s="243"/>
      <c r="G7" s="245" t="s">
        <v>111</v>
      </c>
      <c r="H7" s="245" t="s">
        <v>8</v>
      </c>
      <c r="I7" s="245" t="s">
        <v>9</v>
      </c>
      <c r="J7" s="265" t="s">
        <v>1</v>
      </c>
      <c r="K7" s="821"/>
      <c r="L7" s="266"/>
      <c r="M7" s="243"/>
      <c r="N7" s="243"/>
      <c r="O7" s="243"/>
      <c r="P7" s="243"/>
      <c r="Q7" s="243"/>
      <c r="R7" s="243"/>
      <c r="S7" s="243"/>
      <c r="T7" s="243"/>
      <c r="U7" s="243"/>
      <c r="V7" s="243"/>
      <c r="W7" s="243"/>
      <c r="X7" s="243"/>
    </row>
    <row r="8" spans="1:24" s="263" customFormat="1">
      <c r="A8" s="1096" t="s">
        <v>35</v>
      </c>
      <c r="B8" s="1097"/>
      <c r="C8" s="1097"/>
      <c r="D8" s="1097"/>
      <c r="E8" s="1097"/>
      <c r="F8" s="1097"/>
      <c r="G8" s="1097"/>
      <c r="H8" s="1097"/>
      <c r="I8" s="1097"/>
      <c r="J8" s="265" t="s">
        <v>1</v>
      </c>
      <c r="K8" s="821"/>
      <c r="L8" s="266"/>
    </row>
    <row r="9" spans="1:24" s="263" customFormat="1">
      <c r="A9" s="250"/>
      <c r="B9" s="251"/>
      <c r="C9" s="251"/>
      <c r="D9" s="251"/>
      <c r="E9" s="251"/>
      <c r="F9" s="251"/>
      <c r="G9" s="251"/>
      <c r="H9" s="251"/>
      <c r="I9" s="251"/>
      <c r="J9" s="265" t="s">
        <v>1</v>
      </c>
      <c r="K9" s="821"/>
      <c r="L9" s="266"/>
    </row>
    <row r="10" spans="1:24" s="263" customFormat="1" ht="26.25" customHeight="1">
      <c r="A10" s="1095" t="s">
        <v>142</v>
      </c>
      <c r="B10" s="1095"/>
      <c r="C10" s="1095"/>
      <c r="D10" s="1095"/>
      <c r="E10" s="1095"/>
      <c r="F10" s="1095"/>
      <c r="G10" s="249"/>
      <c r="H10" s="249"/>
      <c r="I10" s="264">
        <v>626</v>
      </c>
      <c r="J10" s="265" t="s">
        <v>1</v>
      </c>
      <c r="K10" s="821"/>
      <c r="L10" s="266"/>
    </row>
    <row r="11" spans="1:24" s="263" customFormat="1" ht="15" customHeight="1">
      <c r="A11" s="257"/>
      <c r="B11" s="257"/>
      <c r="C11" s="257"/>
      <c r="D11" s="257"/>
      <c r="E11" s="257"/>
      <c r="F11" s="257"/>
      <c r="G11" s="257"/>
      <c r="H11" s="257"/>
      <c r="I11" s="257"/>
      <c r="J11" s="265" t="s">
        <v>1</v>
      </c>
      <c r="K11" s="265"/>
      <c r="L11" s="266"/>
    </row>
    <row r="12" spans="1:24" s="263" customFormat="1" ht="42" customHeight="1">
      <c r="A12" s="1094" t="s">
        <v>143</v>
      </c>
      <c r="B12" s="1081"/>
      <c r="C12" s="1081"/>
      <c r="D12" s="1081"/>
      <c r="E12" s="1081"/>
      <c r="F12" s="1081"/>
      <c r="G12" s="249">
        <v>0</v>
      </c>
      <c r="H12" s="249">
        <v>62</v>
      </c>
      <c r="I12" s="264">
        <v>10006</v>
      </c>
      <c r="J12" s="265" t="s">
        <v>1</v>
      </c>
      <c r="K12" s="265"/>
      <c r="L12" s="266"/>
    </row>
    <row r="13" spans="1:24" s="263" customFormat="1" ht="15" customHeight="1">
      <c r="A13" s="246"/>
      <c r="B13" s="246"/>
      <c r="C13" s="246"/>
      <c r="D13" s="246"/>
      <c r="E13" s="246"/>
      <c r="F13" s="246"/>
      <c r="G13" s="246"/>
      <c r="H13" s="246"/>
      <c r="I13" s="246"/>
      <c r="J13" s="265" t="s">
        <v>1</v>
      </c>
      <c r="K13" s="265"/>
      <c r="L13" s="266"/>
    </row>
    <row r="14" spans="1:24" s="263" customFormat="1" ht="19.5" customHeight="1">
      <c r="B14" s="1110" t="s">
        <v>144</v>
      </c>
      <c r="C14" s="1110" t="s">
        <v>145</v>
      </c>
      <c r="D14" s="1110"/>
      <c r="E14" s="1110"/>
      <c r="F14" s="267"/>
      <c r="G14" s="267"/>
      <c r="H14" s="267"/>
      <c r="I14" s="267"/>
      <c r="J14" s="265" t="s">
        <v>1</v>
      </c>
      <c r="K14" s="265"/>
    </row>
    <row r="15" spans="1:24" s="263" customFormat="1" ht="22.5" customHeight="1">
      <c r="B15" s="1111"/>
      <c r="C15" s="1111"/>
      <c r="D15" s="1110"/>
      <c r="E15" s="1110"/>
      <c r="F15" s="267"/>
      <c r="G15" s="267"/>
      <c r="H15" s="267"/>
      <c r="I15" s="267"/>
      <c r="J15" s="265" t="s">
        <v>1</v>
      </c>
      <c r="K15" s="265"/>
    </row>
    <row r="16" spans="1:24" s="263" customFormat="1">
      <c r="A16" s="252" t="s">
        <v>146</v>
      </c>
      <c r="B16" s="268">
        <f>B17*2</f>
        <v>7204</v>
      </c>
      <c r="C16" s="268">
        <f>C17*2</f>
        <v>10292</v>
      </c>
      <c r="D16" s="269"/>
      <c r="E16" s="269"/>
      <c r="F16" s="269"/>
      <c r="G16" s="269"/>
      <c r="H16" s="269"/>
      <c r="I16" s="269"/>
      <c r="J16" s="265" t="s">
        <v>1</v>
      </c>
      <c r="K16" s="265"/>
    </row>
    <row r="17" spans="1:12" s="263" customFormat="1">
      <c r="A17" s="252" t="s">
        <v>147</v>
      </c>
      <c r="B17" s="270">
        <v>3602</v>
      </c>
      <c r="C17" s="270">
        <v>5146</v>
      </c>
      <c r="D17" s="269"/>
      <c r="E17" s="269"/>
      <c r="F17" s="269"/>
      <c r="G17" s="269"/>
      <c r="H17" s="269"/>
      <c r="I17" s="269"/>
      <c r="J17" s="265" t="s">
        <v>1</v>
      </c>
      <c r="K17" s="265"/>
    </row>
    <row r="18" spans="1:12" s="263" customFormat="1">
      <c r="A18" s="252" t="s">
        <v>148</v>
      </c>
      <c r="B18" s="268">
        <f>B16-B17</f>
        <v>3602</v>
      </c>
      <c r="C18" s="268">
        <f>C16-C17</f>
        <v>5146</v>
      </c>
      <c r="D18" s="269"/>
      <c r="E18" s="269"/>
      <c r="F18" s="269"/>
      <c r="G18" s="269"/>
      <c r="H18" s="269"/>
      <c r="I18" s="269"/>
      <c r="J18" s="265" t="s">
        <v>1</v>
      </c>
      <c r="K18" s="265"/>
    </row>
    <row r="19" spans="1:12" s="263" customFormat="1">
      <c r="A19" s="252" t="s">
        <v>149</v>
      </c>
      <c r="B19" s="271">
        <v>1719</v>
      </c>
      <c r="C19" s="271">
        <v>2479</v>
      </c>
      <c r="D19" s="269"/>
      <c r="E19" s="269"/>
      <c r="F19" s="252"/>
      <c r="G19" s="252"/>
      <c r="H19" s="252"/>
      <c r="I19" s="252"/>
      <c r="J19" s="265" t="s">
        <v>1</v>
      </c>
      <c r="K19" s="265"/>
    </row>
    <row r="20" spans="1:12" s="263" customFormat="1">
      <c r="A20" s="252" t="s">
        <v>150</v>
      </c>
      <c r="B20" s="271">
        <v>8</v>
      </c>
      <c r="C20" s="271">
        <v>408</v>
      </c>
      <c r="D20" s="269"/>
      <c r="E20" s="269"/>
      <c r="F20" s="252"/>
      <c r="G20" s="252"/>
      <c r="H20" s="252"/>
      <c r="I20" s="252"/>
      <c r="J20" s="265" t="s">
        <v>1</v>
      </c>
      <c r="K20" s="265"/>
    </row>
    <row r="21" spans="1:12" s="263" customFormat="1">
      <c r="A21" s="252" t="s">
        <v>151</v>
      </c>
      <c r="B21" s="271">
        <v>261</v>
      </c>
      <c r="C21" s="271">
        <v>420</v>
      </c>
      <c r="D21" s="269"/>
      <c r="E21" s="269"/>
      <c r="F21" s="252"/>
      <c r="G21" s="252"/>
      <c r="H21" s="252"/>
      <c r="I21" s="252"/>
      <c r="J21" s="265" t="s">
        <v>1</v>
      </c>
      <c r="K21" s="265"/>
    </row>
    <row r="22" spans="1:12" s="263" customFormat="1">
      <c r="A22" s="252" t="s">
        <v>152</v>
      </c>
      <c r="B22" s="271"/>
      <c r="C22" s="271">
        <v>27</v>
      </c>
      <c r="D22" s="269"/>
      <c r="E22" s="269"/>
      <c r="F22" s="252"/>
      <c r="G22" s="252"/>
      <c r="H22" s="252"/>
      <c r="I22" s="252"/>
      <c r="J22" s="265" t="s">
        <v>1</v>
      </c>
      <c r="K22" s="265"/>
    </row>
    <row r="23" spans="1:12" s="263" customFormat="1">
      <c r="A23" s="252" t="s">
        <v>153</v>
      </c>
      <c r="B23" s="271">
        <v>302</v>
      </c>
      <c r="C23" s="271">
        <v>309</v>
      </c>
      <c r="D23" s="269"/>
      <c r="E23" s="269"/>
      <c r="F23" s="252"/>
      <c r="G23" s="252"/>
      <c r="H23" s="252"/>
      <c r="I23" s="252"/>
      <c r="J23" s="265" t="s">
        <v>1</v>
      </c>
      <c r="K23" s="265"/>
    </row>
    <row r="24" spans="1:12" s="263" customFormat="1">
      <c r="A24" s="252" t="s">
        <v>154</v>
      </c>
      <c r="B24" s="271">
        <v>3</v>
      </c>
      <c r="C24" s="271">
        <v>3</v>
      </c>
      <c r="D24" s="269"/>
      <c r="E24" s="269"/>
      <c r="F24" s="252"/>
      <c r="G24" s="252"/>
      <c r="H24" s="252"/>
      <c r="I24" s="252"/>
      <c r="J24" s="265" t="s">
        <v>1</v>
      </c>
      <c r="K24" s="265"/>
    </row>
    <row r="25" spans="1:12" s="263" customFormat="1">
      <c r="A25" s="252" t="s">
        <v>155</v>
      </c>
      <c r="B25" s="271"/>
      <c r="C25" s="271"/>
      <c r="D25" s="269"/>
      <c r="E25" s="269"/>
      <c r="F25" s="252"/>
      <c r="G25" s="252"/>
      <c r="H25" s="252"/>
      <c r="I25" s="252"/>
      <c r="J25" s="265" t="s">
        <v>1</v>
      </c>
      <c r="K25" s="265"/>
    </row>
    <row r="26" spans="1:12" s="263" customFormat="1">
      <c r="A26" s="252" t="s">
        <v>156</v>
      </c>
      <c r="B26" s="271">
        <v>4389</v>
      </c>
      <c r="C26" s="271">
        <v>-1382</v>
      </c>
      <c r="D26" s="269"/>
      <c r="E26" s="269"/>
      <c r="F26" s="252"/>
      <c r="G26" s="252"/>
      <c r="H26" s="252"/>
      <c r="I26" s="252"/>
      <c r="J26" s="265" t="s">
        <v>1</v>
      </c>
      <c r="K26" s="265"/>
    </row>
    <row r="27" spans="1:12" s="263" customFormat="1">
      <c r="A27" s="252" t="s">
        <v>157</v>
      </c>
      <c r="B27" s="271">
        <v>401</v>
      </c>
      <c r="C27" s="271">
        <v>-62</v>
      </c>
      <c r="D27" s="269"/>
      <c r="E27" s="269"/>
      <c r="F27" s="252"/>
      <c r="G27" s="252"/>
      <c r="H27" s="252"/>
      <c r="I27" s="252"/>
      <c r="J27" s="265" t="s">
        <v>1</v>
      </c>
      <c r="K27" s="265"/>
    </row>
    <row r="28" spans="1:12" s="263" customFormat="1">
      <c r="A28" s="252" t="s">
        <v>158</v>
      </c>
      <c r="B28" s="271"/>
      <c r="C28" s="271">
        <v>0</v>
      </c>
      <c r="D28" s="269"/>
      <c r="E28" s="269"/>
      <c r="F28" s="252"/>
      <c r="G28" s="252"/>
      <c r="H28" s="252"/>
      <c r="I28" s="252"/>
      <c r="J28" s="265" t="s">
        <v>1</v>
      </c>
      <c r="K28" s="265"/>
    </row>
    <row r="29" spans="1:12" s="263" customFormat="1">
      <c r="A29" s="252" t="s">
        <v>159</v>
      </c>
      <c r="B29" s="271">
        <v>307</v>
      </c>
      <c r="C29" s="271">
        <v>-244</v>
      </c>
      <c r="D29" s="269"/>
      <c r="E29" s="269"/>
      <c r="F29" s="252"/>
      <c r="G29" s="252"/>
      <c r="H29" s="252"/>
      <c r="I29" s="252"/>
      <c r="J29" s="265" t="s">
        <v>1</v>
      </c>
      <c r="K29" s="265"/>
    </row>
    <row r="30" spans="1:12" s="263" customFormat="1">
      <c r="A30" s="252" t="s">
        <v>160</v>
      </c>
      <c r="B30" s="271">
        <v>434</v>
      </c>
      <c r="C30" s="271">
        <v>18</v>
      </c>
      <c r="D30" s="269"/>
      <c r="E30" s="269"/>
      <c r="F30" s="269"/>
      <c r="G30" s="269"/>
      <c r="H30" s="269"/>
      <c r="I30" s="269"/>
      <c r="J30" s="265" t="s">
        <v>1</v>
      </c>
      <c r="K30" s="265"/>
    </row>
    <row r="31" spans="1:12" s="263" customFormat="1">
      <c r="A31" s="252" t="s">
        <v>161</v>
      </c>
      <c r="B31" s="270">
        <v>1092</v>
      </c>
      <c r="C31" s="270">
        <v>-7722</v>
      </c>
      <c r="D31" s="269"/>
      <c r="E31" s="269"/>
      <c r="F31" s="269"/>
      <c r="G31" s="269"/>
      <c r="H31" s="269"/>
      <c r="I31" s="272"/>
      <c r="J31" s="265" t="s">
        <v>1</v>
      </c>
      <c r="K31" s="265"/>
    </row>
    <row r="32" spans="1:12" s="263" customFormat="1" ht="15" customHeight="1">
      <c r="A32" s="252" t="s">
        <v>162</v>
      </c>
      <c r="B32" s="268">
        <f>SUM(B18:B31)</f>
        <v>12518</v>
      </c>
      <c r="C32" s="268">
        <f>SUM(C18:C31)</f>
        <v>-600</v>
      </c>
      <c r="D32" s="252"/>
      <c r="E32" s="252"/>
      <c r="F32" s="252"/>
      <c r="J32" s="265" t="s">
        <v>1</v>
      </c>
      <c r="K32" s="265"/>
      <c r="L32" s="266"/>
    </row>
    <row r="33" spans="1:12" s="263" customFormat="1" ht="15" customHeight="1">
      <c r="A33" s="252"/>
      <c r="B33" s="268"/>
      <c r="C33" s="268"/>
      <c r="D33" s="252"/>
      <c r="E33" s="252"/>
      <c r="F33" s="252"/>
      <c r="G33" s="245"/>
      <c r="H33" s="245"/>
      <c r="I33" s="245"/>
      <c r="J33" s="265" t="s">
        <v>1</v>
      </c>
      <c r="K33" s="265"/>
      <c r="L33" s="266"/>
    </row>
    <row r="34" spans="1:12" s="263" customFormat="1" ht="15" customHeight="1">
      <c r="A34" s="252"/>
      <c r="B34" s="268"/>
      <c r="C34" s="268"/>
      <c r="D34" s="252"/>
      <c r="E34" s="252"/>
      <c r="F34" s="252"/>
      <c r="G34" s="245" t="s">
        <v>111</v>
      </c>
      <c r="H34" s="245" t="s">
        <v>8</v>
      </c>
      <c r="I34" s="245" t="s">
        <v>9</v>
      </c>
      <c r="J34" s="265" t="s">
        <v>1</v>
      </c>
      <c r="K34" s="265"/>
      <c r="L34" s="266"/>
    </row>
    <row r="35" spans="1:12" s="263" customFormat="1" ht="30.75" customHeight="1">
      <c r="A35" s="1099" t="s">
        <v>163</v>
      </c>
      <c r="B35" s="1100"/>
      <c r="C35" s="1100"/>
      <c r="D35" s="1100"/>
      <c r="E35" s="1100"/>
      <c r="F35" s="1100"/>
      <c r="G35" s="245"/>
      <c r="H35" s="245"/>
      <c r="I35" s="264">
        <v>8034</v>
      </c>
      <c r="J35" s="265" t="s">
        <v>1</v>
      </c>
      <c r="K35" s="265"/>
      <c r="L35" s="266"/>
    </row>
    <row r="36" spans="1:12" s="263" customFormat="1" ht="15" customHeight="1">
      <c r="A36" s="252"/>
      <c r="B36" s="268"/>
      <c r="C36" s="268"/>
      <c r="D36" s="252"/>
      <c r="E36" s="252"/>
      <c r="F36" s="252"/>
      <c r="G36" s="245"/>
      <c r="H36" s="245"/>
      <c r="I36" s="264"/>
      <c r="J36" s="265" t="s">
        <v>1</v>
      </c>
      <c r="K36" s="265"/>
      <c r="L36" s="266"/>
    </row>
    <row r="37" spans="1:12" s="263" customFormat="1" ht="29.25" customHeight="1">
      <c r="A37" s="1099" t="s">
        <v>164</v>
      </c>
      <c r="B37" s="1100"/>
      <c r="C37" s="1100"/>
      <c r="D37" s="1100"/>
      <c r="E37" s="1100"/>
      <c r="F37" s="1100"/>
      <c r="G37" s="245"/>
      <c r="H37" s="245"/>
      <c r="I37" s="264">
        <v>6198</v>
      </c>
      <c r="J37" s="265" t="s">
        <v>1</v>
      </c>
      <c r="K37" s="265"/>
      <c r="L37" s="266"/>
    </row>
    <row r="38" spans="1:12" s="263" customFormat="1" ht="15" customHeight="1">
      <c r="A38" s="252"/>
      <c r="B38" s="268"/>
      <c r="C38" s="268"/>
      <c r="D38" s="252"/>
      <c r="E38" s="252"/>
      <c r="F38" s="252"/>
      <c r="G38" s="245"/>
      <c r="H38" s="245"/>
      <c r="I38" s="245"/>
      <c r="J38" s="265" t="s">
        <v>1</v>
      </c>
      <c r="K38" s="265"/>
      <c r="L38" s="266"/>
    </row>
    <row r="39" spans="1:12" s="263" customFormat="1" ht="42.75" customHeight="1">
      <c r="A39" s="1099" t="s">
        <v>165</v>
      </c>
      <c r="B39" s="1100"/>
      <c r="C39" s="1100"/>
      <c r="D39" s="1100"/>
      <c r="E39" s="1100"/>
      <c r="F39" s="1100"/>
      <c r="G39" s="249"/>
      <c r="H39" s="249"/>
      <c r="I39" s="264">
        <v>253</v>
      </c>
      <c r="J39" s="265" t="s">
        <v>1</v>
      </c>
      <c r="K39" s="265"/>
      <c r="L39" s="266"/>
    </row>
    <row r="40" spans="1:12" s="263" customFormat="1" ht="15" customHeight="1">
      <c r="A40" s="254"/>
      <c r="B40" s="254"/>
      <c r="C40" s="254"/>
      <c r="D40" s="254"/>
      <c r="E40" s="254"/>
      <c r="F40" s="254"/>
      <c r="G40" s="254"/>
      <c r="H40" s="254"/>
      <c r="I40" s="254"/>
      <c r="J40" s="265" t="s">
        <v>1</v>
      </c>
      <c r="K40" s="265"/>
      <c r="L40" s="266"/>
    </row>
    <row r="41" spans="1:12" s="263" customFormat="1" ht="69.75" customHeight="1">
      <c r="A41" s="1099" t="s">
        <v>166</v>
      </c>
      <c r="B41" s="1100"/>
      <c r="C41" s="1100"/>
      <c r="D41" s="1100"/>
      <c r="E41" s="1100"/>
      <c r="F41" s="1100"/>
      <c r="G41" s="249"/>
      <c r="H41" s="249"/>
      <c r="I41" s="264">
        <v>329</v>
      </c>
      <c r="J41" s="265" t="s">
        <v>1</v>
      </c>
      <c r="K41" s="822"/>
      <c r="L41" s="266"/>
    </row>
    <row r="42" spans="1:12" s="263" customFormat="1" ht="9.75" customHeight="1">
      <c r="A42" s="256"/>
      <c r="B42" s="255"/>
      <c r="C42" s="255"/>
      <c r="D42" s="255"/>
      <c r="E42" s="255"/>
      <c r="F42" s="255"/>
      <c r="G42" s="249"/>
      <c r="H42" s="249"/>
      <c r="I42" s="273"/>
      <c r="J42" s="265" t="s">
        <v>1</v>
      </c>
      <c r="K42" s="822"/>
      <c r="L42" s="266"/>
    </row>
    <row r="43" spans="1:12" s="263" customFormat="1" ht="34.5" customHeight="1">
      <c r="A43" s="1091" t="s">
        <v>167</v>
      </c>
      <c r="B43" s="1081"/>
      <c r="C43" s="1081"/>
      <c r="D43" s="1081"/>
      <c r="E43" s="1081"/>
      <c r="F43" s="1081"/>
      <c r="G43" s="249"/>
      <c r="H43" s="249"/>
      <c r="I43" s="264">
        <v>85</v>
      </c>
      <c r="J43" s="265" t="s">
        <v>1</v>
      </c>
      <c r="K43" s="822"/>
      <c r="L43" s="266"/>
    </row>
    <row r="44" spans="1:12" s="263" customFormat="1" ht="11.25" customHeight="1">
      <c r="A44" s="246"/>
      <c r="B44" s="246"/>
      <c r="C44" s="246"/>
      <c r="D44" s="246"/>
      <c r="E44" s="246"/>
      <c r="F44" s="246"/>
      <c r="G44" s="246"/>
      <c r="H44" s="246"/>
      <c r="I44" s="246"/>
      <c r="J44" s="265" t="s">
        <v>1</v>
      </c>
      <c r="K44" s="265"/>
      <c r="L44" s="266"/>
    </row>
    <row r="45" spans="1:12" s="263" customFormat="1" ht="33.75" customHeight="1">
      <c r="A45" s="1094" t="s">
        <v>168</v>
      </c>
      <c r="B45" s="1081"/>
      <c r="C45" s="1081"/>
      <c r="D45" s="1081"/>
      <c r="E45" s="1081"/>
      <c r="F45" s="1081"/>
      <c r="G45" s="249"/>
      <c r="H45" s="249"/>
      <c r="I45" s="264">
        <v>614</v>
      </c>
      <c r="J45" s="265" t="s">
        <v>1</v>
      </c>
      <c r="K45" s="265"/>
      <c r="L45" s="266"/>
    </row>
    <row r="46" spans="1:12" s="263" customFormat="1" ht="15" customHeight="1">
      <c r="A46" s="257"/>
      <c r="B46" s="257"/>
      <c r="C46" s="257"/>
      <c r="D46" s="257"/>
      <c r="E46" s="257"/>
      <c r="F46" s="257"/>
      <c r="G46" s="257"/>
      <c r="H46" s="257"/>
      <c r="I46" s="257"/>
      <c r="J46" s="265" t="s">
        <v>1</v>
      </c>
      <c r="K46" s="265"/>
      <c r="L46" s="266"/>
    </row>
    <row r="47" spans="1:12" s="263" customFormat="1" ht="33" customHeight="1">
      <c r="A47" s="1099" t="s">
        <v>169</v>
      </c>
      <c r="B47" s="1100"/>
      <c r="C47" s="1100"/>
      <c r="D47" s="1100"/>
      <c r="E47" s="1100"/>
      <c r="F47" s="1100"/>
      <c r="G47" s="249"/>
      <c r="H47" s="249"/>
      <c r="I47" s="264">
        <v>642</v>
      </c>
      <c r="J47" s="265" t="s">
        <v>1</v>
      </c>
      <c r="K47" s="822"/>
      <c r="L47" s="266"/>
    </row>
    <row r="48" spans="1:12" s="263" customFormat="1" ht="15" customHeight="1">
      <c r="A48" s="254"/>
      <c r="B48" s="254"/>
      <c r="C48" s="254"/>
      <c r="D48" s="254"/>
      <c r="E48" s="254"/>
      <c r="F48" s="254"/>
      <c r="G48" s="254"/>
      <c r="H48" s="254"/>
      <c r="I48" s="254"/>
      <c r="J48" s="265" t="s">
        <v>1</v>
      </c>
      <c r="K48" s="821"/>
      <c r="L48" s="266"/>
    </row>
    <row r="49" spans="1:12" s="263" customFormat="1" ht="57" customHeight="1">
      <c r="A49" s="1090" t="s">
        <v>170</v>
      </c>
      <c r="B49" s="1081"/>
      <c r="C49" s="1081"/>
      <c r="D49" s="1081"/>
      <c r="E49" s="1081"/>
      <c r="F49" s="1081"/>
      <c r="G49" s="249"/>
      <c r="H49" s="249"/>
      <c r="I49" s="264">
        <v>3227</v>
      </c>
      <c r="J49" s="265" t="s">
        <v>1</v>
      </c>
      <c r="K49" s="821"/>
      <c r="L49" s="266"/>
    </row>
    <row r="50" spans="1:12" s="263" customFormat="1" ht="15" customHeight="1">
      <c r="A50" s="254"/>
      <c r="B50" s="254"/>
      <c r="C50" s="254"/>
      <c r="D50" s="254"/>
      <c r="E50" s="254"/>
      <c r="F50" s="254"/>
      <c r="G50" s="254"/>
      <c r="H50" s="254"/>
      <c r="I50" s="254"/>
      <c r="J50" s="265" t="s">
        <v>1</v>
      </c>
      <c r="K50" s="821"/>
      <c r="L50" s="266"/>
    </row>
    <row r="51" spans="1:12" s="263" customFormat="1" ht="15" customHeight="1">
      <c r="A51" s="254"/>
      <c r="B51" s="254"/>
      <c r="C51" s="254"/>
      <c r="D51" s="254"/>
      <c r="E51" s="254"/>
      <c r="F51" s="254"/>
      <c r="G51" s="245" t="s">
        <v>111</v>
      </c>
      <c r="H51" s="245" t="s">
        <v>8</v>
      </c>
      <c r="I51" s="245" t="s">
        <v>9</v>
      </c>
      <c r="J51" s="265" t="s">
        <v>1</v>
      </c>
      <c r="K51" s="265"/>
      <c r="L51" s="266"/>
    </row>
    <row r="52" spans="1:12" s="263" customFormat="1" ht="42" customHeight="1">
      <c r="A52" s="1094" t="s">
        <v>171</v>
      </c>
      <c r="B52" s="1081"/>
      <c r="C52" s="1081"/>
      <c r="D52" s="1081"/>
      <c r="E52" s="1081"/>
      <c r="F52" s="1081"/>
      <c r="G52" s="249"/>
      <c r="H52" s="249"/>
      <c r="I52" s="264">
        <v>545</v>
      </c>
      <c r="J52" s="265" t="s">
        <v>1</v>
      </c>
      <c r="K52" s="265"/>
      <c r="L52" s="266"/>
    </row>
    <row r="53" spans="1:12" s="263" customFormat="1" ht="15" customHeight="1">
      <c r="A53" s="254"/>
      <c r="B53" s="254"/>
      <c r="C53" s="254"/>
      <c r="D53" s="254"/>
      <c r="E53" s="254"/>
      <c r="F53" s="254"/>
      <c r="G53" s="254"/>
      <c r="H53" s="254"/>
      <c r="I53" s="254"/>
      <c r="J53" s="265" t="s">
        <v>1</v>
      </c>
      <c r="K53" s="265"/>
      <c r="L53" s="266"/>
    </row>
    <row r="54" spans="1:12" s="263" customFormat="1" ht="48.75" customHeight="1">
      <c r="A54" s="1094" t="s">
        <v>172</v>
      </c>
      <c r="B54" s="1081"/>
      <c r="C54" s="1081"/>
      <c r="D54" s="1081"/>
      <c r="E54" s="1081"/>
      <c r="F54" s="1081"/>
      <c r="G54" s="249"/>
      <c r="H54" s="249"/>
      <c r="I54" s="264">
        <v>3</v>
      </c>
      <c r="J54" s="265" t="s">
        <v>1</v>
      </c>
      <c r="K54" s="265"/>
      <c r="L54" s="266"/>
    </row>
    <row r="55" spans="1:12" s="263" customFormat="1" ht="15" customHeight="1">
      <c r="A55" s="254"/>
      <c r="B55" s="254"/>
      <c r="C55" s="254"/>
      <c r="D55" s="254"/>
      <c r="E55" s="254"/>
      <c r="F55" s="254"/>
      <c r="G55" s="254"/>
      <c r="H55" s="254"/>
      <c r="I55" s="254"/>
      <c r="J55" s="265" t="s">
        <v>1</v>
      </c>
      <c r="K55" s="265"/>
      <c r="L55" s="266"/>
    </row>
    <row r="56" spans="1:12" s="263" customFormat="1" ht="35.25" customHeight="1">
      <c r="A56" s="1094" t="s">
        <v>173</v>
      </c>
      <c r="B56" s="1081"/>
      <c r="C56" s="1081"/>
      <c r="D56" s="1081"/>
      <c r="E56" s="1081"/>
      <c r="F56" s="1081"/>
      <c r="G56" s="249"/>
      <c r="H56" s="249"/>
      <c r="I56" s="264">
        <v>1</v>
      </c>
      <c r="J56" s="265" t="s">
        <v>1</v>
      </c>
      <c r="K56" s="265"/>
      <c r="L56" s="266"/>
    </row>
    <row r="57" spans="1:12" s="263" customFormat="1" ht="15.75" customHeight="1">
      <c r="A57" s="254"/>
      <c r="B57" s="254"/>
      <c r="C57" s="254"/>
      <c r="D57" s="254"/>
      <c r="E57" s="254"/>
      <c r="F57" s="259" t="s">
        <v>137</v>
      </c>
      <c r="G57" s="260">
        <f>SUM(G11:G56)</f>
        <v>0</v>
      </c>
      <c r="H57" s="260">
        <f>SUM(H11:H56)</f>
        <v>62</v>
      </c>
      <c r="I57" s="264">
        <f>SUM(I10:I56)</f>
        <v>30563</v>
      </c>
      <c r="J57" s="265" t="s">
        <v>1</v>
      </c>
      <c r="K57" s="823"/>
      <c r="L57" s="266"/>
    </row>
    <row r="58" spans="1:12" s="263" customFormat="1">
      <c r="A58" s="250" t="s">
        <v>138</v>
      </c>
      <c r="B58" s="251"/>
      <c r="C58" s="251"/>
      <c r="D58" s="251"/>
      <c r="E58" s="251"/>
      <c r="F58" s="251"/>
      <c r="G58" s="246"/>
      <c r="H58" s="246"/>
      <c r="I58" s="246"/>
      <c r="J58" s="265" t="s">
        <v>1</v>
      </c>
      <c r="K58" s="823"/>
      <c r="L58" s="266"/>
    </row>
    <row r="59" spans="1:12" s="263" customFormat="1" ht="14.25" customHeight="1">
      <c r="A59" s="257"/>
      <c r="B59" s="261"/>
      <c r="C59" s="261"/>
      <c r="D59" s="261"/>
      <c r="E59" s="261"/>
      <c r="F59" s="261"/>
      <c r="G59" s="249"/>
      <c r="H59" s="249"/>
      <c r="I59" s="249"/>
      <c r="J59" s="265" t="s">
        <v>1</v>
      </c>
      <c r="K59" s="265"/>
      <c r="L59" s="252"/>
    </row>
    <row r="60" spans="1:12" s="263" customFormat="1" ht="14.25" customHeight="1">
      <c r="A60" s="257"/>
      <c r="B60" s="261"/>
      <c r="C60" s="261"/>
      <c r="D60" s="261"/>
      <c r="E60" s="261"/>
      <c r="F60" s="259" t="s">
        <v>140</v>
      </c>
      <c r="G60" s="249">
        <v>0</v>
      </c>
      <c r="H60" s="249">
        <v>0</v>
      </c>
      <c r="I60" s="262">
        <v>0</v>
      </c>
      <c r="J60" s="265" t="s">
        <v>1</v>
      </c>
      <c r="K60" s="265"/>
      <c r="L60" s="252"/>
    </row>
    <row r="61" spans="1:12" s="263" customFormat="1" ht="14.25" customHeight="1">
      <c r="B61" s="261"/>
      <c r="C61" s="261"/>
      <c r="D61" s="261"/>
      <c r="E61" s="261"/>
      <c r="F61" s="259"/>
      <c r="G61" s="249"/>
      <c r="H61" s="249"/>
      <c r="I61" s="249"/>
      <c r="J61" s="265" t="s">
        <v>1</v>
      </c>
      <c r="K61" s="265"/>
      <c r="L61" s="252"/>
    </row>
    <row r="62" spans="1:12" s="263" customFormat="1" ht="14.25" customHeight="1">
      <c r="B62" s="261"/>
      <c r="C62" s="261"/>
      <c r="D62" s="261"/>
      <c r="E62" s="261"/>
      <c r="G62" s="249"/>
      <c r="H62" s="249"/>
      <c r="I62" s="249"/>
      <c r="J62" s="265" t="s">
        <v>1</v>
      </c>
      <c r="K62" s="265"/>
      <c r="L62" s="252"/>
    </row>
    <row r="63" spans="1:12" s="263" customFormat="1" ht="14.25" customHeight="1">
      <c r="B63" s="261"/>
      <c r="C63" s="261"/>
      <c r="D63" s="261"/>
      <c r="E63" s="261"/>
      <c r="F63" s="259" t="s">
        <v>141</v>
      </c>
      <c r="G63" s="249">
        <f>+G60+G57</f>
        <v>0</v>
      </c>
      <c r="H63" s="249">
        <f>+H60+H57</f>
        <v>62</v>
      </c>
      <c r="I63" s="262">
        <f>+I60+I57</f>
        <v>30563</v>
      </c>
      <c r="J63" s="265" t="s">
        <v>67</v>
      </c>
      <c r="K63" s="265"/>
      <c r="L63" s="252"/>
    </row>
    <row r="64" spans="1:12" s="263" customFormat="1" ht="18.75" customHeight="1">
      <c r="A64" s="824"/>
      <c r="B64" s="251"/>
      <c r="C64" s="251"/>
      <c r="D64" s="251"/>
      <c r="E64" s="251"/>
      <c r="F64" s="251"/>
      <c r="G64" s="246"/>
      <c r="H64" s="246"/>
      <c r="I64" s="246"/>
      <c r="K64" s="825"/>
      <c r="L64" s="252"/>
    </row>
    <row r="65" spans="1:10" ht="36" customHeight="1">
      <c r="A65" s="1080"/>
      <c r="B65" s="1080"/>
      <c r="C65" s="1080"/>
      <c r="D65" s="1080"/>
      <c r="E65" s="1080"/>
      <c r="F65" s="1080"/>
      <c r="G65" s="1080"/>
      <c r="H65" s="1080"/>
      <c r="I65" s="1080"/>
      <c r="J65" s="1080"/>
    </row>
    <row r="66" spans="1:10" ht="35.25" customHeight="1">
      <c r="A66" s="1089"/>
      <c r="B66" s="1089"/>
      <c r="C66" s="1089"/>
      <c r="D66" s="1089"/>
      <c r="E66" s="1089"/>
      <c r="F66" s="1089"/>
      <c r="G66" s="1089"/>
      <c r="H66" s="1089"/>
      <c r="I66" s="1089"/>
    </row>
  </sheetData>
  <mergeCells count="26">
    <mergeCell ref="A6:I6"/>
    <mergeCell ref="A1:I1"/>
    <mergeCell ref="A2:I2"/>
    <mergeCell ref="A3:I3"/>
    <mergeCell ref="A4:I4"/>
    <mergeCell ref="A5:I5"/>
    <mergeCell ref="A45:F45"/>
    <mergeCell ref="A8:I8"/>
    <mergeCell ref="A10:F10"/>
    <mergeCell ref="A12:F12"/>
    <mergeCell ref="B14:B15"/>
    <mergeCell ref="C14:C15"/>
    <mergeCell ref="D14:D15"/>
    <mergeCell ref="E14:E15"/>
    <mergeCell ref="A35:F35"/>
    <mergeCell ref="A37:F37"/>
    <mergeCell ref="A39:F39"/>
    <mergeCell ref="A41:F41"/>
    <mergeCell ref="A43:F43"/>
    <mergeCell ref="A66:I66"/>
    <mergeCell ref="A47:F47"/>
    <mergeCell ref="A49:F49"/>
    <mergeCell ref="A52:F52"/>
    <mergeCell ref="A54:F54"/>
    <mergeCell ref="A56:F56"/>
    <mergeCell ref="A65:J65"/>
  </mergeCells>
  <pageMargins left="0.75" right="0.75" top="1" bottom="1" header="0.5" footer="0.5"/>
  <pageSetup scale="67" fitToHeight="3" orientation="landscape" r:id="rId1"/>
  <headerFooter alignWithMargins="0">
    <oddFooter>&amp;C&amp;"Times New Roman,Regular"&amp;11Exhibit E - Justification for Base Adjustments</oddFooter>
  </headerFooter>
  <rowBreaks count="2" manualBreakCount="2">
    <brk id="33" max="8" man="1"/>
    <brk id="50" max="8" man="1"/>
  </rowBreaks>
</worksheet>
</file>

<file path=xl/worksheets/sheet9.xml><?xml version="1.0" encoding="utf-8"?>
<worksheet xmlns="http://schemas.openxmlformats.org/spreadsheetml/2006/main" xmlns:r="http://schemas.openxmlformats.org/officeDocument/2006/relationships">
  <dimension ref="A1:X19"/>
  <sheetViews>
    <sheetView view="pageBreakPreview" zoomScaleNormal="75" zoomScaleSheetLayoutView="100" workbookViewId="0">
      <selection activeCell="A12" sqref="A12"/>
    </sheetView>
  </sheetViews>
  <sheetFormatPr defaultRowHeight="15"/>
  <cols>
    <col min="1" max="1" width="33.44140625" style="87" customWidth="1"/>
    <col min="2" max="2" width="9.5546875" style="87" customWidth="1"/>
    <col min="3" max="3" width="13.109375" style="87" customWidth="1"/>
    <col min="4" max="4" width="10.33203125" style="87" customWidth="1"/>
    <col min="5" max="5" width="9.5546875" style="87" customWidth="1"/>
    <col min="6" max="6" width="16.77734375" style="87" customWidth="1"/>
    <col min="7" max="7" width="7.6640625" style="826" customWidth="1"/>
    <col min="8" max="8" width="7.77734375" style="826" customWidth="1"/>
    <col min="9" max="9" width="12.109375" style="826" customWidth="1"/>
    <col min="10" max="10" width="8.88671875" style="87"/>
    <col min="11" max="11" width="45.6640625" style="265" customWidth="1"/>
    <col min="12" max="16384" width="8.88671875" style="87"/>
  </cols>
  <sheetData>
    <row r="1" spans="1:24" ht="20.25">
      <c r="A1" s="1101" t="s">
        <v>108</v>
      </c>
      <c r="B1" s="1102"/>
      <c r="C1" s="1102"/>
      <c r="D1" s="1102"/>
      <c r="E1" s="1102"/>
      <c r="F1" s="1102"/>
      <c r="G1" s="1102"/>
      <c r="H1" s="1102"/>
      <c r="I1" s="1102"/>
      <c r="J1" s="265" t="s">
        <v>1</v>
      </c>
    </row>
    <row r="2" spans="1:24" ht="15.75">
      <c r="A2" s="1103" t="s">
        <v>109</v>
      </c>
      <c r="B2" s="1103"/>
      <c r="C2" s="1103"/>
      <c r="D2" s="1103"/>
      <c r="E2" s="1103"/>
      <c r="F2" s="1103"/>
      <c r="G2" s="1103"/>
      <c r="H2" s="1103"/>
      <c r="I2" s="1104"/>
      <c r="J2" s="265" t="s">
        <v>1</v>
      </c>
    </row>
    <row r="3" spans="1:24" ht="15" customHeight="1">
      <c r="A3" s="1060" t="s">
        <v>110</v>
      </c>
      <c r="B3" s="1061"/>
      <c r="C3" s="1061"/>
      <c r="D3" s="1061"/>
      <c r="E3" s="1061"/>
      <c r="F3" s="1061"/>
      <c r="G3" s="1061"/>
      <c r="H3" s="1061"/>
      <c r="I3" s="1061"/>
      <c r="J3" s="265" t="s">
        <v>1</v>
      </c>
      <c r="L3" s="243"/>
      <c r="M3" s="243"/>
      <c r="N3" s="243"/>
      <c r="O3" s="243"/>
      <c r="P3" s="243"/>
      <c r="Q3" s="243"/>
      <c r="R3" s="243"/>
      <c r="S3" s="243"/>
      <c r="T3" s="243"/>
      <c r="U3" s="243"/>
      <c r="V3" s="243"/>
      <c r="W3" s="243"/>
      <c r="X3" s="243"/>
    </row>
    <row r="4" spans="1:24" ht="15.75">
      <c r="A4" s="1062" t="s">
        <v>69</v>
      </c>
      <c r="B4" s="1061"/>
      <c r="C4" s="1061"/>
      <c r="D4" s="1061"/>
      <c r="E4" s="1061"/>
      <c r="F4" s="1061"/>
      <c r="G4" s="1061"/>
      <c r="H4" s="1061"/>
      <c r="I4" s="1061"/>
      <c r="J4" s="265" t="s">
        <v>1</v>
      </c>
      <c r="L4" s="820"/>
      <c r="M4" s="243"/>
      <c r="N4" s="243"/>
      <c r="O4" s="243"/>
      <c r="P4" s="243"/>
      <c r="Q4" s="243"/>
      <c r="R4" s="243"/>
      <c r="S4" s="243"/>
      <c r="T4" s="243"/>
      <c r="U4" s="243"/>
      <c r="V4" s="243"/>
      <c r="W4" s="243"/>
      <c r="X4" s="243"/>
    </row>
    <row r="5" spans="1:24" ht="15.75">
      <c r="A5" s="1062" t="s">
        <v>71</v>
      </c>
      <c r="B5" s="1061"/>
      <c r="C5" s="1061"/>
      <c r="D5" s="1061"/>
      <c r="E5" s="1061"/>
      <c r="F5" s="1061"/>
      <c r="G5" s="1061"/>
      <c r="H5" s="1061"/>
      <c r="I5" s="1061"/>
      <c r="J5" s="265" t="s">
        <v>1</v>
      </c>
      <c r="L5" s="266"/>
      <c r="M5" s="243"/>
      <c r="N5" s="243"/>
      <c r="O5" s="243"/>
      <c r="P5" s="243"/>
      <c r="Q5" s="243"/>
      <c r="R5" s="243"/>
      <c r="S5" s="243"/>
      <c r="T5" s="243"/>
      <c r="U5" s="243"/>
      <c r="V5" s="243"/>
      <c r="W5" s="243"/>
      <c r="X5" s="243"/>
    </row>
    <row r="6" spans="1:24">
      <c r="A6" s="1105"/>
      <c r="B6" s="1105"/>
      <c r="C6" s="1105"/>
      <c r="D6" s="1105"/>
      <c r="E6" s="1105"/>
      <c r="F6" s="1105"/>
      <c r="G6" s="1105"/>
      <c r="H6" s="1105"/>
      <c r="I6" s="1105"/>
      <c r="J6" s="265" t="s">
        <v>1</v>
      </c>
      <c r="L6" s="266"/>
      <c r="M6" s="243"/>
      <c r="N6" s="243"/>
      <c r="O6" s="243"/>
      <c r="P6" s="243"/>
      <c r="Q6" s="243"/>
      <c r="R6" s="243"/>
      <c r="S6" s="243"/>
      <c r="T6" s="243"/>
      <c r="U6" s="243"/>
      <c r="V6" s="243"/>
      <c r="W6" s="243"/>
      <c r="X6" s="243"/>
    </row>
    <row r="7" spans="1:24">
      <c r="A7" s="1107"/>
      <c r="B7" s="1061"/>
      <c r="C7" s="1061"/>
      <c r="D7" s="1061"/>
      <c r="E7" s="1061"/>
      <c r="F7" s="1061"/>
      <c r="G7" s="1061"/>
      <c r="H7" s="1061"/>
      <c r="I7" s="1061"/>
      <c r="J7" s="265" t="s">
        <v>1</v>
      </c>
      <c r="L7" s="266"/>
      <c r="M7" s="243"/>
      <c r="N7" s="243"/>
      <c r="O7" s="243"/>
      <c r="P7" s="243"/>
      <c r="Q7" s="243"/>
      <c r="R7" s="243"/>
      <c r="S7" s="243"/>
      <c r="T7" s="243"/>
      <c r="U7" s="243"/>
      <c r="V7" s="243"/>
      <c r="W7" s="243"/>
      <c r="X7" s="243"/>
    </row>
    <row r="8" spans="1:24">
      <c r="A8" s="247"/>
      <c r="B8" s="243"/>
      <c r="C8" s="243"/>
      <c r="D8" s="243"/>
      <c r="E8" s="243"/>
      <c r="F8" s="243"/>
      <c r="G8" s="245" t="s">
        <v>111</v>
      </c>
      <c r="H8" s="245" t="s">
        <v>8</v>
      </c>
      <c r="I8" s="245" t="s">
        <v>9</v>
      </c>
      <c r="J8" s="265" t="s">
        <v>1</v>
      </c>
      <c r="K8" s="821"/>
      <c r="L8" s="266"/>
      <c r="M8" s="243"/>
      <c r="N8" s="243"/>
      <c r="O8" s="243"/>
      <c r="P8" s="243"/>
      <c r="Q8" s="243"/>
      <c r="R8" s="243"/>
      <c r="S8" s="243"/>
      <c r="T8" s="243"/>
      <c r="U8" s="243"/>
      <c r="V8" s="243"/>
      <c r="W8" s="243"/>
      <c r="X8" s="243"/>
    </row>
    <row r="9" spans="1:24" s="263" customFormat="1">
      <c r="A9" s="250"/>
      <c r="B9" s="251"/>
      <c r="C9" s="251"/>
      <c r="D9" s="251"/>
      <c r="E9" s="251"/>
      <c r="F9" s="251"/>
      <c r="G9" s="246"/>
      <c r="H9" s="246"/>
      <c r="I9" s="246"/>
      <c r="J9" s="265" t="s">
        <v>1</v>
      </c>
      <c r="K9" s="823"/>
      <c r="L9" s="266"/>
    </row>
    <row r="10" spans="1:24" s="263" customFormat="1">
      <c r="A10" s="250"/>
      <c r="B10" s="251"/>
      <c r="C10" s="251"/>
      <c r="D10" s="251"/>
      <c r="E10" s="251"/>
      <c r="F10" s="251"/>
      <c r="G10" s="246"/>
      <c r="H10" s="246"/>
      <c r="I10" s="274"/>
      <c r="J10" s="265" t="s">
        <v>1</v>
      </c>
      <c r="K10" s="823"/>
      <c r="L10" s="266"/>
    </row>
    <row r="11" spans="1:24" s="263" customFormat="1" ht="28.5" customHeight="1">
      <c r="A11" s="1094" t="s">
        <v>398</v>
      </c>
      <c r="B11" s="1094"/>
      <c r="C11" s="1094"/>
      <c r="D11" s="1094"/>
      <c r="E11" s="1094"/>
      <c r="F11" s="1094"/>
      <c r="G11" s="249">
        <v>0</v>
      </c>
      <c r="H11" s="249">
        <v>0</v>
      </c>
      <c r="I11" s="262">
        <v>-10000</v>
      </c>
      <c r="J11" s="265" t="s">
        <v>1</v>
      </c>
      <c r="K11" s="265"/>
      <c r="L11" s="252"/>
    </row>
    <row r="12" spans="1:24" s="263" customFormat="1" ht="14.25" customHeight="1">
      <c r="A12" s="257"/>
      <c r="B12" s="261"/>
      <c r="C12" s="261"/>
      <c r="D12" s="261"/>
      <c r="E12" s="261"/>
      <c r="F12" s="261"/>
      <c r="G12" s="249"/>
      <c r="H12" s="249"/>
      <c r="I12" s="249"/>
      <c r="J12" s="265" t="s">
        <v>1</v>
      </c>
      <c r="K12" s="265"/>
      <c r="L12" s="252"/>
    </row>
    <row r="13" spans="1:24" s="263" customFormat="1" ht="14.25" customHeight="1">
      <c r="A13" s="257"/>
      <c r="B13" s="261"/>
      <c r="C13" s="261"/>
      <c r="D13" s="261"/>
      <c r="E13" s="261"/>
      <c r="F13" s="259" t="s">
        <v>140</v>
      </c>
      <c r="G13" s="249">
        <f>G11</f>
        <v>0</v>
      </c>
      <c r="H13" s="249">
        <f>H11</f>
        <v>0</v>
      </c>
      <c r="I13" s="262">
        <f>I11</f>
        <v>-10000</v>
      </c>
      <c r="J13" s="265" t="s">
        <v>1</v>
      </c>
      <c r="K13" s="265"/>
      <c r="L13" s="252"/>
    </row>
    <row r="14" spans="1:24" s="263" customFormat="1" ht="14.25" customHeight="1">
      <c r="B14" s="261"/>
      <c r="C14" s="261"/>
      <c r="D14" s="261"/>
      <c r="E14" s="261"/>
      <c r="F14" s="259"/>
      <c r="G14" s="249"/>
      <c r="H14" s="249"/>
      <c r="I14" s="249"/>
      <c r="J14" s="265" t="s">
        <v>1</v>
      </c>
      <c r="K14" s="265"/>
      <c r="L14" s="252"/>
    </row>
    <row r="15" spans="1:24" s="263" customFormat="1" ht="14.25" customHeight="1">
      <c r="B15" s="261"/>
      <c r="C15" s="261"/>
      <c r="D15" s="261"/>
      <c r="E15" s="261"/>
      <c r="G15" s="249"/>
      <c r="H15" s="249"/>
      <c r="I15" s="249"/>
      <c r="J15" s="265" t="s">
        <v>1</v>
      </c>
      <c r="K15" s="265"/>
      <c r="L15" s="252"/>
    </row>
    <row r="16" spans="1:24" s="263" customFormat="1" ht="14.25" customHeight="1">
      <c r="B16" s="261"/>
      <c r="C16" s="261"/>
      <c r="D16" s="261"/>
      <c r="E16" s="261"/>
      <c r="F16" s="259" t="s">
        <v>141</v>
      </c>
      <c r="G16" s="249">
        <f>G13</f>
        <v>0</v>
      </c>
      <c r="H16" s="249">
        <f>H13</f>
        <v>0</v>
      </c>
      <c r="I16" s="262">
        <f>I13</f>
        <v>-10000</v>
      </c>
      <c r="J16" s="265" t="s">
        <v>67</v>
      </c>
      <c r="K16" s="265"/>
      <c r="L16" s="252"/>
    </row>
    <row r="17" spans="1:12" s="263" customFormat="1" ht="18.75" customHeight="1">
      <c r="A17" s="824"/>
      <c r="B17" s="251"/>
      <c r="C17" s="251"/>
      <c r="D17" s="251"/>
      <c r="E17" s="251"/>
      <c r="F17" s="251"/>
      <c r="G17" s="246"/>
      <c r="H17" s="246"/>
      <c r="I17" s="246"/>
      <c r="K17" s="825"/>
      <c r="L17" s="252"/>
    </row>
    <row r="18" spans="1:12" ht="36" customHeight="1">
      <c r="A18" s="1080"/>
      <c r="B18" s="1080"/>
      <c r="C18" s="1080"/>
      <c r="D18" s="1080"/>
      <c r="E18" s="1080"/>
      <c r="F18" s="1080"/>
      <c r="G18" s="1080"/>
      <c r="H18" s="1080"/>
      <c r="I18" s="1080"/>
      <c r="J18" s="1080"/>
    </row>
    <row r="19" spans="1:12" ht="35.25" customHeight="1">
      <c r="A19" s="1089"/>
      <c r="B19" s="1089"/>
      <c r="C19" s="1089"/>
      <c r="D19" s="1089"/>
      <c r="E19" s="1089"/>
      <c r="F19" s="1089"/>
      <c r="G19" s="1089"/>
      <c r="H19" s="1089"/>
      <c r="I19" s="1089"/>
    </row>
  </sheetData>
  <mergeCells count="10">
    <mergeCell ref="A7:I7"/>
    <mergeCell ref="A11:F11"/>
    <mergeCell ref="A18:J18"/>
    <mergeCell ref="A19:I19"/>
    <mergeCell ref="A1:I1"/>
    <mergeCell ref="A2:I2"/>
    <mergeCell ref="A3:I3"/>
    <mergeCell ref="A4:I4"/>
    <mergeCell ref="A5:I5"/>
    <mergeCell ref="A6:I6"/>
  </mergeCells>
  <pageMargins left="0.75" right="0.75" top="1" bottom="1" header="0.5" footer="0.5"/>
  <pageSetup scale="67" fitToHeight="3" orientation="landscape" r:id="rId1"/>
  <headerFooter alignWithMargins="0">
    <oddFooter>&amp;C&amp;"Times New Roman,Regular"&amp;11Exhibit E - Justification for Base Adjustments</oddFooter>
  </headerFooter>
</worksheet>
</file>

<file path=xl/worksheets/sheet10.xml><?xml version="1.0" encoding="utf-8"?>
<worksheet xmlns="http://schemas.openxmlformats.org/spreadsheetml/2006/main" xmlns:r="http://schemas.openxmlformats.org/officeDocument/2006/relationships">
  <sheetPr>
    <pageSetUpPr fitToPage="1"/>
  </sheetPr>
  <dimension ref="A1:AC53"/>
  <sheetViews>
    <sheetView showGridLines="0" showOutlineSymbols="0" zoomScale="85" zoomScaleNormal="85" zoomScaleSheetLayoutView="70" workbookViewId="0">
      <selection activeCell="E9" sqref="A9:O26"/>
    </sheetView>
  </sheetViews>
  <sheetFormatPr defaultColWidth="9.6640625" defaultRowHeight="15"/>
  <cols>
    <col min="1" max="1" width="24.109375" style="276" customWidth="1"/>
    <col min="2" max="2" width="7.5546875" style="276" customWidth="1"/>
    <col min="3" max="3" width="6.88671875" style="276" bestFit="1" customWidth="1"/>
    <col min="4" max="4" width="10.21875" style="276" bestFit="1" customWidth="1"/>
    <col min="5" max="6" width="6.33203125" style="276" customWidth="1"/>
    <col min="7" max="7" width="9" style="276" customWidth="1"/>
    <col min="8" max="9" width="6.33203125" style="276" customWidth="1"/>
    <col min="10" max="10" width="11.44140625" style="276" customWidth="1"/>
    <col min="11" max="11" width="11" style="276" customWidth="1"/>
    <col min="12" max="12" width="12.33203125" style="276" customWidth="1"/>
    <col min="13" max="13" width="8.109375" style="276" bestFit="1" customWidth="1"/>
    <col min="14" max="14" width="7.6640625" style="276" customWidth="1"/>
    <col min="15" max="15" width="13.44140625" style="276" bestFit="1" customWidth="1"/>
    <col min="16" max="16" width="1.6640625" style="276" customWidth="1"/>
    <col min="17" max="17" width="9.6640625" style="276"/>
    <col min="18" max="18" width="12.21875" style="276" bestFit="1" customWidth="1"/>
    <col min="19" max="20" width="11.109375" style="276" bestFit="1" customWidth="1"/>
    <col min="21" max="16384" width="9.6640625" style="276"/>
  </cols>
  <sheetData>
    <row r="1" spans="1:29" ht="20.25">
      <c r="A1" s="1128" t="s">
        <v>174</v>
      </c>
      <c r="B1" s="1129"/>
      <c r="C1" s="1129"/>
      <c r="D1" s="1129"/>
      <c r="E1" s="1129"/>
      <c r="F1" s="1129"/>
      <c r="G1" s="1129"/>
      <c r="H1" s="1129"/>
      <c r="I1" s="1129"/>
      <c r="J1" s="1129"/>
      <c r="K1" s="1129"/>
      <c r="L1" s="1129"/>
      <c r="M1" s="1129"/>
      <c r="N1" s="1129"/>
      <c r="O1" s="1129"/>
      <c r="P1" s="275" t="s">
        <v>1</v>
      </c>
    </row>
    <row r="2" spans="1:29" ht="15.75">
      <c r="A2" s="1130"/>
      <c r="B2" s="1130"/>
      <c r="C2" s="1130"/>
      <c r="D2" s="1130"/>
      <c r="E2" s="1130"/>
      <c r="F2" s="1130"/>
      <c r="G2" s="1130"/>
      <c r="H2" s="1130"/>
      <c r="I2" s="1130"/>
      <c r="J2" s="1130"/>
      <c r="K2" s="1130"/>
      <c r="L2" s="1130"/>
      <c r="M2" s="1130"/>
      <c r="N2" s="1130"/>
      <c r="O2" s="1130"/>
      <c r="P2" s="275" t="s">
        <v>1</v>
      </c>
    </row>
    <row r="3" spans="1:29" ht="18.75">
      <c r="A3" s="1132" t="s">
        <v>175</v>
      </c>
      <c r="B3" s="1133"/>
      <c r="C3" s="1133"/>
      <c r="D3" s="1133"/>
      <c r="E3" s="1133"/>
      <c r="F3" s="1133"/>
      <c r="G3" s="1133"/>
      <c r="H3" s="1133"/>
      <c r="I3" s="1133"/>
      <c r="J3" s="1133"/>
      <c r="K3" s="1133"/>
      <c r="L3" s="1133"/>
      <c r="M3" s="1133"/>
      <c r="N3" s="1133"/>
      <c r="O3" s="1133"/>
      <c r="P3" s="275" t="s">
        <v>1</v>
      </c>
    </row>
    <row r="4" spans="1:29" ht="16.5">
      <c r="A4" s="1134" t="s">
        <v>69</v>
      </c>
      <c r="B4" s="1135"/>
      <c r="C4" s="1135"/>
      <c r="D4" s="1135"/>
      <c r="E4" s="1135"/>
      <c r="F4" s="1135"/>
      <c r="G4" s="1135"/>
      <c r="H4" s="1135"/>
      <c r="I4" s="1135"/>
      <c r="J4" s="1135"/>
      <c r="K4" s="1135"/>
      <c r="L4" s="1135"/>
      <c r="M4" s="1135"/>
      <c r="N4" s="1135"/>
      <c r="O4" s="1135"/>
      <c r="P4" s="275" t="s">
        <v>1</v>
      </c>
    </row>
    <row r="5" spans="1:29" ht="16.5">
      <c r="A5" s="1134" t="s">
        <v>4</v>
      </c>
      <c r="B5" s="1133"/>
      <c r="C5" s="1133"/>
      <c r="D5" s="1133"/>
      <c r="E5" s="1133"/>
      <c r="F5" s="1133"/>
      <c r="G5" s="1133"/>
      <c r="H5" s="1133"/>
      <c r="I5" s="1133"/>
      <c r="J5" s="1133"/>
      <c r="K5" s="1133"/>
      <c r="L5" s="1133"/>
      <c r="M5" s="1133"/>
      <c r="N5" s="1133"/>
      <c r="O5" s="1133"/>
      <c r="P5" s="275" t="s">
        <v>1</v>
      </c>
    </row>
    <row r="6" spans="1:29" ht="15.75">
      <c r="A6" s="1136" t="s">
        <v>5</v>
      </c>
      <c r="B6" s="1135"/>
      <c r="C6" s="1135"/>
      <c r="D6" s="1135"/>
      <c r="E6" s="1135"/>
      <c r="F6" s="1135"/>
      <c r="G6" s="1135"/>
      <c r="H6" s="1135"/>
      <c r="I6" s="1135"/>
      <c r="J6" s="1135"/>
      <c r="K6" s="1135"/>
      <c r="L6" s="1135"/>
      <c r="M6" s="1135"/>
      <c r="N6" s="1135"/>
      <c r="O6" s="1135"/>
      <c r="P6" s="275" t="s">
        <v>1</v>
      </c>
    </row>
    <row r="7" spans="1:29" ht="15.75">
      <c r="A7" s="1130"/>
      <c r="B7" s="1130"/>
      <c r="C7" s="1130"/>
      <c r="D7" s="1130"/>
      <c r="E7" s="1130"/>
      <c r="F7" s="1130"/>
      <c r="G7" s="1130"/>
      <c r="H7" s="1130"/>
      <c r="I7" s="1130"/>
      <c r="J7" s="1130"/>
      <c r="K7" s="1130"/>
      <c r="L7" s="1130"/>
      <c r="M7" s="1130"/>
      <c r="N7" s="1130"/>
      <c r="O7" s="1130"/>
      <c r="P7" s="275" t="s">
        <v>1</v>
      </c>
    </row>
    <row r="8" spans="1:29" ht="15.75">
      <c r="A8" s="1131"/>
      <c r="B8" s="1131"/>
      <c r="C8" s="1131"/>
      <c r="D8" s="1131"/>
      <c r="E8" s="1131"/>
      <c r="F8" s="1131"/>
      <c r="G8" s="1131"/>
      <c r="H8" s="1131"/>
      <c r="I8" s="1131"/>
      <c r="J8" s="1131"/>
      <c r="K8" s="1131"/>
      <c r="L8" s="1131"/>
      <c r="M8" s="1131"/>
      <c r="N8" s="1131"/>
      <c r="O8" s="1131"/>
      <c r="P8" s="275" t="s">
        <v>1</v>
      </c>
    </row>
    <row r="9" spans="1:29" ht="15" customHeight="1">
      <c r="A9" s="1137"/>
      <c r="B9" s="1112" t="s">
        <v>176</v>
      </c>
      <c r="C9" s="1113"/>
      <c r="D9" s="1114"/>
      <c r="E9" s="1120" t="s">
        <v>177</v>
      </c>
      <c r="F9" s="1121"/>
      <c r="G9" s="1122"/>
      <c r="H9" s="1112" t="s">
        <v>178</v>
      </c>
      <c r="I9" s="1113"/>
      <c r="J9" s="1114"/>
      <c r="K9" s="1140" t="s">
        <v>179</v>
      </c>
      <c r="L9" s="1142" t="s">
        <v>180</v>
      </c>
      <c r="M9" s="1112" t="s">
        <v>181</v>
      </c>
      <c r="N9" s="1113"/>
      <c r="O9" s="1114"/>
      <c r="P9" s="275" t="s">
        <v>1</v>
      </c>
    </row>
    <row r="10" spans="1:29" ht="15" customHeight="1">
      <c r="A10" s="1138"/>
      <c r="B10" s="1115"/>
      <c r="C10" s="1116"/>
      <c r="D10" s="1117"/>
      <c r="E10" s="1123"/>
      <c r="F10" s="1124"/>
      <c r="G10" s="1125"/>
      <c r="H10" s="1115"/>
      <c r="I10" s="1116"/>
      <c r="J10" s="1117"/>
      <c r="K10" s="1141"/>
      <c r="L10" s="1143"/>
      <c r="M10" s="1115"/>
      <c r="N10" s="1116"/>
      <c r="O10" s="1117"/>
      <c r="P10" s="275" t="s">
        <v>1</v>
      </c>
    </row>
    <row r="11" spans="1:29" ht="16.5" thickBot="1">
      <c r="A11" s="1139" t="s">
        <v>182</v>
      </c>
      <c r="B11" s="277" t="s">
        <v>54</v>
      </c>
      <c r="C11" s="278" t="s">
        <v>8</v>
      </c>
      <c r="D11" s="278" t="s">
        <v>9</v>
      </c>
      <c r="E11" s="277" t="s">
        <v>54</v>
      </c>
      <c r="F11" s="278" t="s">
        <v>8</v>
      </c>
      <c r="G11" s="278" t="s">
        <v>9</v>
      </c>
      <c r="H11" s="277" t="s">
        <v>54</v>
      </c>
      <c r="I11" s="278" t="s">
        <v>8</v>
      </c>
      <c r="J11" s="278" t="s">
        <v>9</v>
      </c>
      <c r="K11" s="279" t="s">
        <v>9</v>
      </c>
      <c r="L11" s="280" t="s">
        <v>9</v>
      </c>
      <c r="M11" s="277" t="s">
        <v>54</v>
      </c>
      <c r="N11" s="278" t="s">
        <v>8</v>
      </c>
      <c r="O11" s="281" t="s">
        <v>9</v>
      </c>
      <c r="P11" s="275" t="s">
        <v>1</v>
      </c>
    </row>
    <row r="12" spans="1:29" ht="15.75">
      <c r="A12" s="282" t="s">
        <v>183</v>
      </c>
      <c r="B12" s="283">
        <v>1074</v>
      </c>
      <c r="C12" s="284">
        <v>1030</v>
      </c>
      <c r="D12" s="284">
        <v>406365</v>
      </c>
      <c r="E12" s="283">
        <v>0</v>
      </c>
      <c r="F12" s="284">
        <v>0</v>
      </c>
      <c r="G12" s="284">
        <v>0</v>
      </c>
      <c r="H12" s="283">
        <v>0</v>
      </c>
      <c r="I12" s="284">
        <v>0</v>
      </c>
      <c r="J12" s="284">
        <v>74785.178</v>
      </c>
      <c r="K12" s="285">
        <v>17143.911</v>
      </c>
      <c r="L12" s="284">
        <v>268.44038</v>
      </c>
      <c r="M12" s="283">
        <v>1074</v>
      </c>
      <c r="N12" s="284">
        <v>1030</v>
      </c>
      <c r="O12" s="286">
        <v>498562.52938000002</v>
      </c>
      <c r="P12" s="275" t="s">
        <v>1</v>
      </c>
    </row>
    <row r="13" spans="1:29" ht="15.75">
      <c r="A13" s="282" t="s">
        <v>184</v>
      </c>
      <c r="B13" s="283">
        <v>7294</v>
      </c>
      <c r="C13" s="284">
        <v>7256</v>
      </c>
      <c r="D13" s="284">
        <v>1603678</v>
      </c>
      <c r="E13" s="283">
        <v>0</v>
      </c>
      <c r="F13" s="284">
        <v>0</v>
      </c>
      <c r="G13" s="284">
        <v>0</v>
      </c>
      <c r="H13" s="283">
        <v>0</v>
      </c>
      <c r="I13" s="284">
        <v>0</v>
      </c>
      <c r="J13" s="284">
        <v>56843.870999999999</v>
      </c>
      <c r="K13" s="285">
        <v>81543.350999999995</v>
      </c>
      <c r="L13" s="284">
        <v>12367.634089999998</v>
      </c>
      <c r="M13" s="283">
        <v>7294</v>
      </c>
      <c r="N13" s="284">
        <v>7256</v>
      </c>
      <c r="O13" s="286">
        <v>1754432.8560900001</v>
      </c>
      <c r="P13" s="275" t="s">
        <v>1</v>
      </c>
    </row>
    <row r="14" spans="1:29" ht="15.75">
      <c r="A14" s="287" t="s">
        <v>185</v>
      </c>
      <c r="B14" s="288">
        <v>31</v>
      </c>
      <c r="C14" s="289">
        <v>29</v>
      </c>
      <c r="D14" s="289">
        <v>5600</v>
      </c>
      <c r="E14" s="288">
        <v>0</v>
      </c>
      <c r="F14" s="289">
        <v>0</v>
      </c>
      <c r="G14" s="289">
        <v>0</v>
      </c>
      <c r="H14" s="288">
        <v>0</v>
      </c>
      <c r="I14" s="289">
        <v>0</v>
      </c>
      <c r="J14" s="289">
        <v>312.685</v>
      </c>
      <c r="K14" s="290">
        <v>1758.6659999999999</v>
      </c>
      <c r="L14" s="289">
        <v>0</v>
      </c>
      <c r="M14" s="288">
        <v>31</v>
      </c>
      <c r="N14" s="289">
        <v>29</v>
      </c>
      <c r="O14" s="834">
        <v>7671.3510000000006</v>
      </c>
      <c r="P14" s="275" t="s">
        <v>1</v>
      </c>
    </row>
    <row r="15" spans="1:29" ht="15.75">
      <c r="A15" s="833" t="s">
        <v>58</v>
      </c>
      <c r="B15" s="291">
        <f t="shared" ref="B15:L15" si="0">SUM(B12:B14)</f>
        <v>8399</v>
      </c>
      <c r="C15" s="292">
        <f t="shared" si="0"/>
        <v>8315</v>
      </c>
      <c r="D15" s="293">
        <f t="shared" si="0"/>
        <v>2015643</v>
      </c>
      <c r="E15" s="291">
        <f t="shared" si="0"/>
        <v>0</v>
      </c>
      <c r="F15" s="292">
        <f t="shared" si="0"/>
        <v>0</v>
      </c>
      <c r="G15" s="832">
        <f t="shared" si="0"/>
        <v>0</v>
      </c>
      <c r="H15" s="291">
        <f t="shared" si="0"/>
        <v>0</v>
      </c>
      <c r="I15" s="292">
        <f t="shared" si="0"/>
        <v>0</v>
      </c>
      <c r="J15" s="293">
        <f t="shared" si="0"/>
        <v>131941.734</v>
      </c>
      <c r="K15" s="294">
        <f t="shared" si="0"/>
        <v>100445.92799999999</v>
      </c>
      <c r="L15" s="293">
        <f t="shared" si="0"/>
        <v>12636.074469999998</v>
      </c>
      <c r="M15" s="291">
        <v>8399</v>
      </c>
      <c r="N15" s="292">
        <v>8315</v>
      </c>
      <c r="O15" s="295">
        <v>2260666.7364699999</v>
      </c>
      <c r="P15" s="275" t="s">
        <v>1</v>
      </c>
    </row>
    <row r="16" spans="1:29" ht="15.75">
      <c r="A16" s="827" t="s">
        <v>61</v>
      </c>
      <c r="B16" s="296"/>
      <c r="C16" s="297">
        <v>1310</v>
      </c>
      <c r="D16" s="297"/>
      <c r="E16" s="296"/>
      <c r="F16" s="297">
        <v>0</v>
      </c>
      <c r="G16" s="297"/>
      <c r="H16" s="296"/>
      <c r="I16" s="297">
        <v>0</v>
      </c>
      <c r="J16" s="297"/>
      <c r="K16" s="298"/>
      <c r="L16" s="297"/>
      <c r="M16" s="296"/>
      <c r="N16" s="297">
        <v>1310</v>
      </c>
      <c r="O16" s="299"/>
      <c r="P16" s="275" t="s">
        <v>1</v>
      </c>
      <c r="R16" s="300"/>
      <c r="S16" s="300"/>
      <c r="T16" s="300"/>
      <c r="U16" s="300"/>
      <c r="V16" s="300"/>
      <c r="W16" s="300"/>
      <c r="X16" s="300"/>
      <c r="Y16" s="300"/>
      <c r="Z16" s="300"/>
      <c r="AA16" s="300"/>
      <c r="AB16" s="300"/>
      <c r="AC16" s="300"/>
    </row>
    <row r="17" spans="1:17" ht="15.75">
      <c r="A17" s="827" t="s">
        <v>62</v>
      </c>
      <c r="B17" s="830"/>
      <c r="C17" s="829">
        <f>SUM(C15:C16)</f>
        <v>9625</v>
      </c>
      <c r="D17" s="829"/>
      <c r="E17" s="830"/>
      <c r="F17" s="829">
        <f>+F15+F16</f>
        <v>0</v>
      </c>
      <c r="G17" s="829"/>
      <c r="H17" s="830"/>
      <c r="I17" s="829">
        <f>+I15+I16</f>
        <v>0</v>
      </c>
      <c r="J17" s="829"/>
      <c r="K17" s="831"/>
      <c r="L17" s="829"/>
      <c r="M17" s="830"/>
      <c r="N17" s="829">
        <v>9625</v>
      </c>
      <c r="O17" s="828"/>
      <c r="P17" s="275" t="s">
        <v>1</v>
      </c>
    </row>
    <row r="18" spans="1:17" ht="15.75">
      <c r="A18" s="301" t="s">
        <v>186</v>
      </c>
      <c r="B18" s="283"/>
      <c r="C18" s="284"/>
      <c r="D18" s="284"/>
      <c r="E18" s="283"/>
      <c r="F18" s="284"/>
      <c r="G18" s="284"/>
      <c r="H18" s="283"/>
      <c r="I18" s="284"/>
      <c r="J18" s="284"/>
      <c r="K18" s="285"/>
      <c r="L18" s="284"/>
      <c r="M18" s="283"/>
      <c r="N18" s="284"/>
      <c r="O18" s="286"/>
      <c r="P18" s="275" t="s">
        <v>1</v>
      </c>
    </row>
    <row r="19" spans="1:17" ht="15.75">
      <c r="A19" s="302" t="s">
        <v>64</v>
      </c>
      <c r="B19" s="283"/>
      <c r="C19" s="284">
        <v>1025</v>
      </c>
      <c r="D19" s="284"/>
      <c r="E19" s="283"/>
      <c r="F19" s="284">
        <v>0</v>
      </c>
      <c r="G19" s="284"/>
      <c r="H19" s="283"/>
      <c r="I19" s="284">
        <v>0</v>
      </c>
      <c r="J19" s="284"/>
      <c r="K19" s="285"/>
      <c r="L19" s="284"/>
      <c r="M19" s="283"/>
      <c r="N19" s="284">
        <v>1025</v>
      </c>
      <c r="O19" s="286"/>
      <c r="P19" s="275" t="s">
        <v>1</v>
      </c>
    </row>
    <row r="20" spans="1:17" ht="15.75">
      <c r="A20" s="303" t="s">
        <v>65</v>
      </c>
      <c r="B20" s="296"/>
      <c r="C20" s="297">
        <v>62</v>
      </c>
      <c r="D20" s="297"/>
      <c r="E20" s="296"/>
      <c r="F20" s="297">
        <v>0</v>
      </c>
      <c r="G20" s="297"/>
      <c r="H20" s="296"/>
      <c r="I20" s="297">
        <v>0</v>
      </c>
      <c r="J20" s="297"/>
      <c r="K20" s="298"/>
      <c r="L20" s="297"/>
      <c r="M20" s="296"/>
      <c r="N20" s="297">
        <v>62</v>
      </c>
      <c r="O20" s="299"/>
      <c r="P20" s="275" t="s">
        <v>1</v>
      </c>
    </row>
    <row r="21" spans="1:17" ht="15.75">
      <c r="A21" s="827" t="s">
        <v>187</v>
      </c>
      <c r="B21" s="296"/>
      <c r="C21" s="297">
        <f>C20+C19+C17</f>
        <v>10712</v>
      </c>
      <c r="D21" s="304"/>
      <c r="E21" s="296"/>
      <c r="F21" s="297">
        <f>F20+F19+F17</f>
        <v>0</v>
      </c>
      <c r="G21" s="304"/>
      <c r="H21" s="296"/>
      <c r="I21" s="297">
        <f>I20+I19+I17</f>
        <v>0</v>
      </c>
      <c r="J21" s="304"/>
      <c r="K21" s="305"/>
      <c r="L21" s="304"/>
      <c r="M21" s="296"/>
      <c r="N21" s="297">
        <v>10712</v>
      </c>
      <c r="O21" s="306"/>
      <c r="P21" s="275" t="s">
        <v>1</v>
      </c>
    </row>
    <row r="22" spans="1:17">
      <c r="A22" s="307"/>
      <c r="B22" s="307"/>
      <c r="C22" s="307"/>
      <c r="D22" s="307"/>
      <c r="E22" s="307"/>
      <c r="F22" s="307"/>
      <c r="G22" s="307"/>
      <c r="H22" s="307"/>
      <c r="I22" s="307"/>
      <c r="J22" s="307"/>
      <c r="K22" s="307"/>
      <c r="L22" s="307"/>
      <c r="M22" s="307"/>
      <c r="N22" s="307"/>
      <c r="O22" s="307"/>
      <c r="P22" s="275" t="s">
        <v>1</v>
      </c>
    </row>
    <row r="23" spans="1:17" ht="22.5" customHeight="1">
      <c r="A23" s="1118" t="s">
        <v>188</v>
      </c>
      <c r="B23" s="1118"/>
      <c r="C23" s="1118"/>
      <c r="D23" s="1118"/>
      <c r="E23" s="1118"/>
      <c r="F23" s="1118"/>
      <c r="G23" s="1118"/>
      <c r="H23" s="1118"/>
      <c r="I23" s="1118"/>
      <c r="J23" s="1118"/>
      <c r="K23" s="1118"/>
      <c r="L23" s="1118"/>
      <c r="M23" s="1118"/>
      <c r="N23" s="1118"/>
      <c r="O23" s="1118"/>
      <c r="P23" s="275" t="s">
        <v>1</v>
      </c>
    </row>
    <row r="24" spans="1:17" ht="82.5" customHeight="1">
      <c r="A24" s="1118" t="s">
        <v>189</v>
      </c>
      <c r="B24" s="1118"/>
      <c r="C24" s="1118"/>
      <c r="D24" s="1118"/>
      <c r="E24" s="1118"/>
      <c r="F24" s="1118"/>
      <c r="G24" s="1118"/>
      <c r="H24" s="1118"/>
      <c r="I24" s="1118"/>
      <c r="J24" s="1118"/>
      <c r="K24" s="1118"/>
      <c r="L24" s="1118"/>
      <c r="M24" s="1118"/>
      <c r="N24" s="1118"/>
      <c r="O24" s="1118"/>
      <c r="P24" s="275" t="s">
        <v>1</v>
      </c>
    </row>
    <row r="25" spans="1:17" s="308" customFormat="1" ht="21" customHeight="1">
      <c r="A25" s="1118" t="s">
        <v>190</v>
      </c>
      <c r="B25" s="1118"/>
      <c r="C25" s="1118"/>
      <c r="D25" s="1118"/>
      <c r="E25" s="1118"/>
      <c r="F25" s="1118"/>
      <c r="G25" s="1118"/>
      <c r="H25" s="1118"/>
      <c r="I25" s="1118"/>
      <c r="J25" s="1118"/>
      <c r="K25" s="1118"/>
      <c r="L25" s="1118"/>
      <c r="M25" s="1118"/>
      <c r="N25" s="1118"/>
      <c r="O25" s="1118"/>
      <c r="P25" s="275" t="s">
        <v>1</v>
      </c>
      <c r="Q25" s="276"/>
    </row>
    <row r="26" spans="1:17" s="308" customFormat="1" ht="22.5" customHeight="1">
      <c r="A26" s="1118" t="s">
        <v>394</v>
      </c>
      <c r="B26" s="1118"/>
      <c r="C26" s="1118"/>
      <c r="D26" s="1118"/>
      <c r="E26" s="1118"/>
      <c r="F26" s="1118"/>
      <c r="G26" s="1118"/>
      <c r="H26" s="1118"/>
      <c r="I26" s="1118"/>
      <c r="J26" s="1118"/>
      <c r="K26" s="1118"/>
      <c r="L26" s="1118"/>
      <c r="M26" s="1118"/>
      <c r="N26" s="1118"/>
      <c r="O26" s="1118"/>
      <c r="P26" s="309" t="s">
        <v>67</v>
      </c>
    </row>
    <row r="27" spans="1:17" ht="20.25" customHeight="1">
      <c r="A27" s="1118"/>
      <c r="B27" s="1118"/>
      <c r="C27" s="1118"/>
      <c r="D27" s="1118"/>
      <c r="E27" s="1118"/>
      <c r="F27" s="1118"/>
      <c r="G27" s="1118"/>
      <c r="H27" s="1118"/>
      <c r="I27" s="1118"/>
      <c r="J27" s="1118"/>
      <c r="K27" s="1118"/>
      <c r="L27" s="1118"/>
      <c r="M27" s="1118"/>
      <c r="N27" s="1118"/>
      <c r="O27" s="1118"/>
    </row>
    <row r="28" spans="1:17" ht="20.25" customHeight="1"/>
    <row r="29" spans="1:17" ht="20.25" customHeight="1"/>
    <row r="30" spans="1:17" ht="20.25" customHeight="1"/>
    <row r="31" spans="1:17" ht="20.25" customHeight="1"/>
    <row r="33" spans="2:15" s="300" customFormat="1"/>
    <row r="34" spans="2:15" s="300" customFormat="1" ht="20.25">
      <c r="H34" s="1127"/>
      <c r="I34" s="1127"/>
      <c r="J34" s="1127"/>
      <c r="K34" s="1127"/>
      <c r="L34" s="1127"/>
      <c r="M34" s="1127"/>
      <c r="N34" s="1127"/>
      <c r="O34" s="1127"/>
    </row>
    <row r="35" spans="2:15">
      <c r="H35" s="1119"/>
      <c r="I35" s="1119"/>
      <c r="J35" s="1119"/>
      <c r="K35" s="1119"/>
      <c r="L35" s="1119"/>
      <c r="M35" s="1119"/>
      <c r="N35" s="1119"/>
      <c r="O35" s="1119"/>
    </row>
    <row r="36" spans="2:15">
      <c r="B36" s="310"/>
      <c r="C36" s="310"/>
      <c r="D36" s="310"/>
      <c r="H36" s="311"/>
      <c r="I36" s="311"/>
      <c r="O36" s="312"/>
    </row>
    <row r="37" spans="2:15">
      <c r="B37" s="310"/>
      <c r="C37" s="310"/>
      <c r="D37" s="313"/>
      <c r="H37" s="311"/>
      <c r="I37" s="311"/>
      <c r="O37" s="314"/>
    </row>
    <row r="38" spans="2:15">
      <c r="B38" s="310"/>
      <c r="C38" s="310"/>
      <c r="D38" s="310"/>
      <c r="H38" s="311"/>
      <c r="I38" s="311"/>
      <c r="O38" s="315"/>
    </row>
    <row r="39" spans="2:15">
      <c r="B39" s="310"/>
      <c r="C39" s="310"/>
      <c r="D39" s="310"/>
      <c r="H39" s="311"/>
      <c r="I39" s="311"/>
      <c r="O39" s="315"/>
    </row>
    <row r="40" spans="2:15">
      <c r="B40" s="310"/>
      <c r="C40" s="310"/>
      <c r="D40" s="310"/>
      <c r="H40" s="311"/>
      <c r="I40" s="311"/>
      <c r="O40" s="315"/>
    </row>
    <row r="41" spans="2:15">
      <c r="B41" s="310"/>
      <c r="C41" s="310"/>
      <c r="D41" s="310"/>
      <c r="H41" s="311"/>
      <c r="I41" s="311"/>
      <c r="O41" s="315"/>
    </row>
    <row r="42" spans="2:15">
      <c r="B42" s="310"/>
      <c r="C42" s="310"/>
      <c r="D42" s="310"/>
      <c r="H42" s="311"/>
      <c r="I42" s="311"/>
      <c r="O42" s="315"/>
    </row>
    <row r="43" spans="2:15">
      <c r="B43" s="310"/>
      <c r="C43" s="310"/>
      <c r="D43" s="310"/>
    </row>
    <row r="44" spans="2:15">
      <c r="B44" s="310"/>
      <c r="C44" s="310"/>
      <c r="D44" s="310"/>
      <c r="H44" s="1126"/>
      <c r="I44" s="1126"/>
      <c r="J44" s="1126"/>
    </row>
    <row r="45" spans="2:15">
      <c r="B45" s="310"/>
      <c r="C45" s="310"/>
      <c r="D45" s="310"/>
      <c r="H45" s="311"/>
      <c r="I45" s="311"/>
      <c r="O45" s="316"/>
    </row>
    <row r="46" spans="2:15">
      <c r="B46" s="310"/>
      <c r="C46" s="310"/>
      <c r="D46" s="310"/>
      <c r="H46" s="311"/>
      <c r="I46" s="311"/>
      <c r="O46" s="314"/>
    </row>
    <row r="47" spans="2:15">
      <c r="B47" s="310"/>
      <c r="C47" s="310"/>
      <c r="D47" s="310"/>
      <c r="H47" s="311"/>
      <c r="I47" s="311"/>
      <c r="O47" s="314"/>
    </row>
    <row r="48" spans="2:15">
      <c r="B48" s="310"/>
      <c r="C48" s="310"/>
      <c r="D48" s="310"/>
      <c r="H48" s="311"/>
      <c r="I48" s="311"/>
      <c r="O48" s="314"/>
    </row>
    <row r="49" spans="2:15">
      <c r="B49" s="310"/>
      <c r="C49" s="310"/>
      <c r="D49" s="310"/>
      <c r="H49" s="311"/>
      <c r="I49" s="311"/>
      <c r="O49" s="314"/>
    </row>
    <row r="50" spans="2:15">
      <c r="B50" s="310"/>
      <c r="C50" s="310"/>
      <c r="D50" s="310"/>
    </row>
    <row r="51" spans="2:15">
      <c r="B51" s="310"/>
      <c r="C51" s="310"/>
      <c r="D51" s="310"/>
    </row>
    <row r="52" spans="2:15">
      <c r="B52" s="310"/>
      <c r="C52" s="310"/>
      <c r="D52" s="310"/>
    </row>
    <row r="53" spans="2:15">
      <c r="B53" s="310"/>
      <c r="C53" s="310"/>
      <c r="D53" s="310"/>
    </row>
  </sheetData>
  <mergeCells count="23">
    <mergeCell ref="H44:J44"/>
    <mergeCell ref="A25:O25"/>
    <mergeCell ref="H34:O34"/>
    <mergeCell ref="A1:O1"/>
    <mergeCell ref="A2:O2"/>
    <mergeCell ref="A7:O7"/>
    <mergeCell ref="A8:O8"/>
    <mergeCell ref="A3:O3"/>
    <mergeCell ref="A4:O4"/>
    <mergeCell ref="A5:O5"/>
    <mergeCell ref="A6:O6"/>
    <mergeCell ref="A24:O24"/>
    <mergeCell ref="A9:A11"/>
    <mergeCell ref="B9:D10"/>
    <mergeCell ref="K9:K10"/>
    <mergeCell ref="L9:L10"/>
    <mergeCell ref="M9:O10"/>
    <mergeCell ref="A26:O26"/>
    <mergeCell ref="H35:O35"/>
    <mergeCell ref="E9:G10"/>
    <mergeCell ref="H9:J10"/>
    <mergeCell ref="A27:O27"/>
    <mergeCell ref="A23:O23"/>
  </mergeCells>
  <printOptions horizontalCentered="1"/>
  <pageMargins left="0.5" right="0.5" top="0.5" bottom="0.55000000000000004" header="0" footer="0"/>
  <pageSetup scale="71" firstPageNumber="2" orientation="landscape" useFirstPageNumber="1" horizontalDpi="300" verticalDpi="300" r:id="rId1"/>
  <headerFooter alignWithMargins="0">
    <oddFooter>&amp;CExhibit F</oddFooter>
  </headerFooter>
</worksheet>
</file>

<file path=xl/worksheets/sheet11.xml><?xml version="1.0" encoding="utf-8"?>
<worksheet xmlns="http://schemas.openxmlformats.org/spreadsheetml/2006/main" xmlns:r="http://schemas.openxmlformats.org/officeDocument/2006/relationships">
  <sheetPr>
    <pageSetUpPr fitToPage="1"/>
  </sheetPr>
  <dimension ref="A1:Z41"/>
  <sheetViews>
    <sheetView showGridLines="0" showOutlineSymbols="0" view="pageBreakPreview" zoomScale="70" zoomScaleNormal="75" zoomScaleSheetLayoutView="70" workbookViewId="0">
      <selection activeCell="A24" sqref="A8:L24"/>
    </sheetView>
  </sheetViews>
  <sheetFormatPr defaultColWidth="9.6640625" defaultRowHeight="15.75"/>
  <cols>
    <col min="1" max="1" width="27.77734375" style="23" customWidth="1"/>
    <col min="2" max="2" width="7.5546875" style="23" bestFit="1" customWidth="1"/>
    <col min="3" max="3" width="6.77734375" style="23" customWidth="1"/>
    <col min="4" max="4" width="10.88671875" style="23" bestFit="1" customWidth="1"/>
    <col min="5" max="5" width="5.5546875" style="23" customWidth="1"/>
    <col min="6" max="6" width="5.6640625" style="23" customWidth="1"/>
    <col min="7" max="7" width="7.77734375" style="23" customWidth="1"/>
    <col min="8" max="8" width="9.77734375" style="23" customWidth="1"/>
    <col min="9" max="9" width="10.21875" style="23" customWidth="1"/>
    <col min="10" max="10" width="7.5546875" style="23" bestFit="1" customWidth="1"/>
    <col min="11" max="11" width="6.77734375" style="23" customWidth="1"/>
    <col min="12" max="12" width="10.88671875" style="23" bestFit="1" customWidth="1"/>
    <col min="13" max="13" width="6.5546875" style="356" customWidth="1"/>
    <col min="14" max="16" width="9.6640625" style="23"/>
    <col min="17" max="17" width="10.88671875" style="23" bestFit="1" customWidth="1"/>
    <col min="18" max="16384" width="9.6640625" style="23"/>
  </cols>
  <sheetData>
    <row r="1" spans="1:26" ht="20.25">
      <c r="A1" s="1036" t="s">
        <v>174</v>
      </c>
      <c r="B1" s="1037"/>
      <c r="C1" s="1037"/>
      <c r="D1" s="1037"/>
      <c r="E1" s="1037"/>
      <c r="F1" s="1037"/>
      <c r="G1" s="1037"/>
      <c r="H1" s="1037"/>
      <c r="I1" s="1037"/>
      <c r="J1" s="1037"/>
      <c r="K1" s="1037"/>
      <c r="L1" s="1037"/>
      <c r="M1" s="317" t="s">
        <v>1</v>
      </c>
    </row>
    <row r="2" spans="1:26">
      <c r="A2" s="1152"/>
      <c r="B2" s="1152"/>
      <c r="C2" s="1152"/>
      <c r="D2" s="1152"/>
      <c r="E2" s="1152"/>
      <c r="F2" s="1152"/>
      <c r="G2" s="1152"/>
      <c r="H2" s="1152"/>
      <c r="I2" s="1152"/>
      <c r="J2" s="1152"/>
      <c r="K2" s="1152"/>
      <c r="L2" s="1152"/>
      <c r="M2" s="317" t="s">
        <v>1</v>
      </c>
    </row>
    <row r="3" spans="1:26" ht="18.75">
      <c r="A3" s="1169" t="s">
        <v>175</v>
      </c>
      <c r="B3" s="1170"/>
      <c r="C3" s="1170"/>
      <c r="D3" s="1170"/>
      <c r="E3" s="1170"/>
      <c r="F3" s="1170"/>
      <c r="G3" s="1170"/>
      <c r="H3" s="1170"/>
      <c r="I3" s="1170"/>
      <c r="J3" s="1170"/>
      <c r="K3" s="1170"/>
      <c r="L3" s="1170"/>
      <c r="M3" s="317" t="s">
        <v>1</v>
      </c>
    </row>
    <row r="4" spans="1:26" ht="16.5">
      <c r="A4" s="1171" t="s">
        <v>69</v>
      </c>
      <c r="B4" s="1168"/>
      <c r="C4" s="1168"/>
      <c r="D4" s="1168"/>
      <c r="E4" s="1168"/>
      <c r="F4" s="1168"/>
      <c r="G4" s="1168"/>
      <c r="H4" s="1168"/>
      <c r="I4" s="1168"/>
      <c r="J4" s="1168"/>
      <c r="K4" s="1168"/>
      <c r="L4" s="1168"/>
      <c r="M4" s="317" t="s">
        <v>1</v>
      </c>
    </row>
    <row r="5" spans="1:26" ht="16.5">
      <c r="A5" s="1171" t="s">
        <v>70</v>
      </c>
      <c r="B5" s="1170"/>
      <c r="C5" s="1170"/>
      <c r="D5" s="1170"/>
      <c r="E5" s="1170"/>
      <c r="F5" s="1170"/>
      <c r="G5" s="1170"/>
      <c r="H5" s="1170"/>
      <c r="I5" s="1170"/>
      <c r="J5" s="1170"/>
      <c r="K5" s="1170"/>
      <c r="L5" s="1170"/>
      <c r="M5" s="317" t="s">
        <v>1</v>
      </c>
    </row>
    <row r="6" spans="1:26">
      <c r="A6" s="1167" t="s">
        <v>5</v>
      </c>
      <c r="B6" s="1168"/>
      <c r="C6" s="1168"/>
      <c r="D6" s="1168"/>
      <c r="E6" s="1168"/>
      <c r="F6" s="1168"/>
      <c r="G6" s="1168"/>
      <c r="H6" s="1168"/>
      <c r="I6" s="1168"/>
      <c r="J6" s="1168"/>
      <c r="K6" s="1168"/>
      <c r="L6" s="1168"/>
      <c r="M6" s="317" t="s">
        <v>1</v>
      </c>
    </row>
    <row r="7" spans="1:26">
      <c r="A7" s="1152"/>
      <c r="B7" s="1152"/>
      <c r="C7" s="1152"/>
      <c r="D7" s="1152"/>
      <c r="E7" s="1152"/>
      <c r="F7" s="1152"/>
      <c r="G7" s="1152"/>
      <c r="H7" s="1152"/>
      <c r="I7" s="1152"/>
      <c r="J7" s="1152"/>
      <c r="K7" s="1152"/>
      <c r="L7" s="1152"/>
      <c r="M7" s="317" t="s">
        <v>1</v>
      </c>
    </row>
    <row r="8" spans="1:26">
      <c r="A8" s="1153"/>
      <c r="B8" s="1153"/>
      <c r="C8" s="1153"/>
      <c r="D8" s="1153"/>
      <c r="E8" s="1153"/>
      <c r="F8" s="1153"/>
      <c r="G8" s="1153"/>
      <c r="H8" s="1153"/>
      <c r="I8" s="1153"/>
      <c r="J8" s="1153"/>
      <c r="K8" s="1153"/>
      <c r="L8" s="1153"/>
      <c r="M8" s="317" t="s">
        <v>1</v>
      </c>
    </row>
    <row r="9" spans="1:26" ht="15.75" customHeight="1">
      <c r="A9" s="1154" t="s">
        <v>182</v>
      </c>
      <c r="B9" s="1157" t="s">
        <v>191</v>
      </c>
      <c r="C9" s="1158"/>
      <c r="D9" s="1159"/>
      <c r="E9" s="1157" t="s">
        <v>178</v>
      </c>
      <c r="F9" s="1158"/>
      <c r="G9" s="1159"/>
      <c r="H9" s="1163" t="s">
        <v>179</v>
      </c>
      <c r="I9" s="1165" t="s">
        <v>180</v>
      </c>
      <c r="J9" s="1157" t="s">
        <v>181</v>
      </c>
      <c r="K9" s="1158"/>
      <c r="L9" s="1159"/>
      <c r="M9" s="317" t="s">
        <v>1</v>
      </c>
    </row>
    <row r="10" spans="1:26">
      <c r="A10" s="1155"/>
      <c r="B10" s="1160"/>
      <c r="C10" s="1161"/>
      <c r="D10" s="1162"/>
      <c r="E10" s="1160"/>
      <c r="F10" s="1161"/>
      <c r="G10" s="1162"/>
      <c r="H10" s="1164"/>
      <c r="I10" s="1166"/>
      <c r="J10" s="1160"/>
      <c r="K10" s="1161"/>
      <c r="L10" s="1162"/>
      <c r="M10" s="317" t="s">
        <v>1</v>
      </c>
    </row>
    <row r="11" spans="1:26" ht="16.5" thickBot="1">
      <c r="A11" s="1156"/>
      <c r="B11" s="318" t="s">
        <v>54</v>
      </c>
      <c r="C11" s="319" t="s">
        <v>8</v>
      </c>
      <c r="D11" s="319" t="s">
        <v>9</v>
      </c>
      <c r="E11" s="318" t="s">
        <v>54</v>
      </c>
      <c r="F11" s="319" t="s">
        <v>8</v>
      </c>
      <c r="G11" s="319" t="s">
        <v>9</v>
      </c>
      <c r="H11" s="320" t="s">
        <v>9</v>
      </c>
      <c r="I11" s="321" t="s">
        <v>9</v>
      </c>
      <c r="J11" s="318" t="s">
        <v>54</v>
      </c>
      <c r="K11" s="319" t="s">
        <v>8</v>
      </c>
      <c r="L11" s="322" t="s">
        <v>9</v>
      </c>
      <c r="M11" s="317" t="s">
        <v>1</v>
      </c>
    </row>
    <row r="12" spans="1:26">
      <c r="A12" s="323" t="s">
        <v>70</v>
      </c>
      <c r="B12" s="324">
        <v>1373</v>
      </c>
      <c r="C12" s="325">
        <v>1282</v>
      </c>
      <c r="D12" s="325">
        <v>242674</v>
      </c>
      <c r="E12" s="324">
        <v>0</v>
      </c>
      <c r="F12" s="325">
        <v>0</v>
      </c>
      <c r="G12" s="325">
        <v>0</v>
      </c>
      <c r="H12" s="326">
        <v>68090</v>
      </c>
      <c r="I12" s="327">
        <v>14464</v>
      </c>
      <c r="J12" s="324">
        <f>B12+E12</f>
        <v>1373</v>
      </c>
      <c r="K12" s="325">
        <f>C12+F12</f>
        <v>1282</v>
      </c>
      <c r="L12" s="328">
        <f>D12+G12+H12+I12</f>
        <v>325228</v>
      </c>
      <c r="M12" s="317" t="s">
        <v>1</v>
      </c>
    </row>
    <row r="13" spans="1:26">
      <c r="A13" s="329" t="s">
        <v>193</v>
      </c>
      <c r="B13" s="330">
        <f t="shared" ref="B13:D13" si="0">SUM(B12:B12)</f>
        <v>1373</v>
      </c>
      <c r="C13" s="331">
        <f t="shared" si="0"/>
        <v>1282</v>
      </c>
      <c r="D13" s="332">
        <f t="shared" si="0"/>
        <v>242674</v>
      </c>
      <c r="E13" s="330">
        <f t="shared" ref="E13:L13" si="1">SUM(E12:E12)</f>
        <v>0</v>
      </c>
      <c r="F13" s="331">
        <f t="shared" si="1"/>
        <v>0</v>
      </c>
      <c r="G13" s="332">
        <f t="shared" si="1"/>
        <v>0</v>
      </c>
      <c r="H13" s="333">
        <f t="shared" si="1"/>
        <v>68090</v>
      </c>
      <c r="I13" s="332">
        <f t="shared" si="1"/>
        <v>14464</v>
      </c>
      <c r="J13" s="330">
        <f t="shared" si="1"/>
        <v>1373</v>
      </c>
      <c r="K13" s="331">
        <f t="shared" si="1"/>
        <v>1282</v>
      </c>
      <c r="L13" s="334">
        <f t="shared" si="1"/>
        <v>325228</v>
      </c>
      <c r="M13" s="317" t="s">
        <v>1</v>
      </c>
    </row>
    <row r="14" spans="1:26">
      <c r="A14" s="335" t="s">
        <v>61</v>
      </c>
      <c r="B14" s="324" t="s">
        <v>109</v>
      </c>
      <c r="C14" s="325"/>
      <c r="D14" s="325"/>
      <c r="E14" s="324"/>
      <c r="F14" s="325"/>
      <c r="G14" s="325"/>
      <c r="H14" s="336"/>
      <c r="I14" s="325"/>
      <c r="J14" s="324"/>
      <c r="K14" s="325">
        <f>C14+F14</f>
        <v>0</v>
      </c>
      <c r="L14" s="328"/>
      <c r="M14" s="317" t="s">
        <v>1</v>
      </c>
      <c r="N14" s="337"/>
      <c r="O14" s="337"/>
      <c r="P14" s="337"/>
      <c r="Q14" s="337"/>
      <c r="R14" s="337"/>
      <c r="S14" s="337"/>
      <c r="T14" s="337"/>
      <c r="U14" s="337"/>
      <c r="V14" s="337"/>
      <c r="W14" s="337"/>
      <c r="X14" s="337"/>
      <c r="Y14" s="337"/>
      <c r="Z14" s="337"/>
    </row>
    <row r="15" spans="1:26">
      <c r="A15" s="335" t="s">
        <v>62</v>
      </c>
      <c r="B15" s="338"/>
      <c r="C15" s="339">
        <f>SUM(C13:C14)</f>
        <v>1282</v>
      </c>
      <c r="D15" s="339"/>
      <c r="E15" s="338"/>
      <c r="F15" s="339">
        <f>+F13+F14</f>
        <v>0</v>
      </c>
      <c r="G15" s="339"/>
      <c r="H15" s="340"/>
      <c r="I15" s="339"/>
      <c r="J15" s="338"/>
      <c r="K15" s="339">
        <f>C15+F15</f>
        <v>1282</v>
      </c>
      <c r="L15" s="341"/>
      <c r="M15" s="317" t="s">
        <v>1</v>
      </c>
    </row>
    <row r="16" spans="1:26">
      <c r="A16" s="342" t="s">
        <v>186</v>
      </c>
      <c r="B16" s="343"/>
      <c r="C16" s="344"/>
      <c r="D16" s="344"/>
      <c r="E16" s="343"/>
      <c r="F16" s="344"/>
      <c r="G16" s="344"/>
      <c r="H16" s="345"/>
      <c r="I16" s="344"/>
      <c r="J16" s="343"/>
      <c r="K16" s="344"/>
      <c r="L16" s="346"/>
      <c r="M16" s="317" t="s">
        <v>1</v>
      </c>
    </row>
    <row r="17" spans="1:13">
      <c r="A17" s="347" t="s">
        <v>64</v>
      </c>
      <c r="B17" s="343"/>
      <c r="C17" s="344">
        <v>45</v>
      </c>
      <c r="D17" s="344"/>
      <c r="E17" s="343"/>
      <c r="F17" s="344">
        <v>0</v>
      </c>
      <c r="G17" s="344"/>
      <c r="H17" s="345"/>
      <c r="I17" s="344"/>
      <c r="J17" s="343"/>
      <c r="K17" s="344">
        <f>C17+F17</f>
        <v>45</v>
      </c>
      <c r="L17" s="346"/>
      <c r="M17" s="317" t="s">
        <v>1</v>
      </c>
    </row>
    <row r="18" spans="1:13">
      <c r="A18" s="348" t="s">
        <v>65</v>
      </c>
      <c r="B18" s="324"/>
      <c r="C18" s="325">
        <v>15</v>
      </c>
      <c r="D18" s="325"/>
      <c r="E18" s="324"/>
      <c r="F18" s="325">
        <v>0</v>
      </c>
      <c r="G18" s="325"/>
      <c r="H18" s="336"/>
      <c r="I18" s="325"/>
      <c r="J18" s="324"/>
      <c r="K18" s="325">
        <f>C18+F18</f>
        <v>15</v>
      </c>
      <c r="L18" s="328"/>
      <c r="M18" s="317" t="s">
        <v>1</v>
      </c>
    </row>
    <row r="19" spans="1:13">
      <c r="A19" s="335" t="s">
        <v>187</v>
      </c>
      <c r="B19" s="324"/>
      <c r="C19" s="325">
        <f>C18+C17+C15</f>
        <v>1342</v>
      </c>
      <c r="D19" s="349"/>
      <c r="E19" s="324"/>
      <c r="F19" s="325">
        <f>F18+F17+F15</f>
        <v>0</v>
      </c>
      <c r="G19" s="349"/>
      <c r="H19" s="350"/>
      <c r="I19" s="349"/>
      <c r="J19" s="324"/>
      <c r="K19" s="325">
        <f>K18+K17+K15</f>
        <v>1342</v>
      </c>
      <c r="L19" s="351"/>
      <c r="M19" s="317" t="s">
        <v>1</v>
      </c>
    </row>
    <row r="20" spans="1:13">
      <c r="A20" s="352"/>
      <c r="B20" s="353"/>
      <c r="C20" s="353"/>
      <c r="D20" s="353"/>
      <c r="E20" s="353"/>
      <c r="F20" s="353"/>
      <c r="G20" s="353"/>
      <c r="H20" s="353"/>
      <c r="I20" s="353"/>
      <c r="J20" s="353"/>
      <c r="K20" s="353"/>
      <c r="L20" s="353"/>
      <c r="M20" s="317" t="s">
        <v>1</v>
      </c>
    </row>
    <row r="21" spans="1:13">
      <c r="A21" s="353"/>
      <c r="B21" s="352"/>
      <c r="C21" s="353"/>
      <c r="D21" s="353"/>
      <c r="E21" s="353"/>
      <c r="F21" s="353"/>
      <c r="G21" s="353"/>
      <c r="H21" s="353"/>
      <c r="I21" s="353"/>
      <c r="J21" s="353"/>
      <c r="K21" s="353"/>
      <c r="L21" s="353"/>
      <c r="M21" s="317" t="s">
        <v>1</v>
      </c>
    </row>
    <row r="22" spans="1:13">
      <c r="A22" s="1148"/>
      <c r="B22" s="1148"/>
      <c r="C22" s="1148"/>
      <c r="D22" s="1148"/>
      <c r="E22" s="1148"/>
      <c r="F22" s="1148"/>
      <c r="G22" s="1148"/>
      <c r="H22" s="1148"/>
      <c r="I22" s="1148"/>
      <c r="J22" s="1148"/>
      <c r="K22" s="1148"/>
      <c r="L22" s="1148"/>
      <c r="M22" s="317" t="s">
        <v>1</v>
      </c>
    </row>
    <row r="23" spans="1:13" ht="36" customHeight="1">
      <c r="A23" s="1149" t="s">
        <v>194</v>
      </c>
      <c r="B23" s="1149"/>
      <c r="C23" s="1149"/>
      <c r="D23" s="1149"/>
      <c r="E23" s="1149"/>
      <c r="F23" s="1149"/>
      <c r="G23" s="1149"/>
      <c r="H23" s="1149"/>
      <c r="I23" s="1149"/>
      <c r="J23" s="1149"/>
      <c r="K23" s="1149"/>
      <c r="L23" s="1149"/>
      <c r="M23" s="317" t="s">
        <v>1</v>
      </c>
    </row>
    <row r="24" spans="1:13">
      <c r="A24" s="1148" t="s">
        <v>195</v>
      </c>
      <c r="B24" s="1148"/>
      <c r="C24" s="1148"/>
      <c r="D24" s="1148"/>
      <c r="E24" s="1148"/>
      <c r="F24" s="1148"/>
      <c r="G24" s="1148"/>
      <c r="H24" s="1148"/>
      <c r="I24" s="1148"/>
      <c r="J24" s="1148"/>
      <c r="K24" s="1148"/>
      <c r="L24" s="1148"/>
      <c r="M24" s="317" t="s">
        <v>1</v>
      </c>
    </row>
    <row r="25" spans="1:13" ht="14.45" customHeight="1">
      <c r="A25" s="353"/>
      <c r="B25" s="255"/>
      <c r="C25" s="255"/>
      <c r="D25" s="255"/>
      <c r="E25" s="255"/>
      <c r="F25" s="255"/>
      <c r="G25" s="255"/>
      <c r="H25" s="255"/>
      <c r="I25" s="255"/>
      <c r="J25" s="353"/>
      <c r="K25" s="353"/>
      <c r="L25" s="353"/>
      <c r="M25" s="317" t="s">
        <v>67</v>
      </c>
    </row>
    <row r="26" spans="1:13">
      <c r="A26" s="354"/>
      <c r="B26" s="355"/>
      <c r="C26" s="355"/>
      <c r="D26" s="355"/>
      <c r="E26" s="355"/>
      <c r="F26" s="355"/>
      <c r="G26" s="355"/>
      <c r="H26" s="355"/>
      <c r="I26" s="355"/>
      <c r="J26" s="355"/>
      <c r="K26" s="355"/>
      <c r="L26" s="355"/>
    </row>
    <row r="27" spans="1:13">
      <c r="A27" s="357"/>
      <c r="B27" s="357"/>
      <c r="C27" s="357"/>
      <c r="D27" s="357"/>
      <c r="E27" s="355"/>
      <c r="F27" s="355"/>
      <c r="G27" s="355"/>
      <c r="H27" s="355"/>
      <c r="I27" s="355"/>
      <c r="J27" s="355"/>
      <c r="K27" s="355"/>
      <c r="L27" s="355"/>
    </row>
    <row r="28" spans="1:13" ht="18">
      <c r="A28" s="1150"/>
      <c r="B28" s="1151"/>
      <c r="C28" s="1151"/>
      <c r="D28" s="1151"/>
      <c r="E28" s="1151"/>
      <c r="F28" s="1151"/>
      <c r="G28" s="1151"/>
      <c r="H28" s="1151"/>
      <c r="I28" s="1151"/>
      <c r="J28" s="1151"/>
      <c r="K28" s="1151"/>
      <c r="L28" s="1151"/>
    </row>
    <row r="29" spans="1:13" ht="18">
      <c r="A29" s="358"/>
      <c r="B29" s="359"/>
      <c r="C29" s="359"/>
      <c r="D29" s="359"/>
      <c r="E29" s="359"/>
      <c r="F29" s="359"/>
      <c r="G29" s="359"/>
      <c r="H29" s="359"/>
      <c r="I29" s="359"/>
      <c r="J29" s="359"/>
      <c r="K29" s="359"/>
      <c r="L29" s="359"/>
    </row>
    <row r="30" spans="1:13" ht="18">
      <c r="A30" s="1144"/>
      <c r="B30" s="1146"/>
      <c r="C30" s="1146"/>
      <c r="D30" s="1146"/>
      <c r="E30" s="1146"/>
      <c r="F30" s="1146"/>
      <c r="G30" s="1146"/>
      <c r="H30" s="1146"/>
      <c r="I30" s="1146"/>
      <c r="J30" s="1146"/>
      <c r="K30" s="1146"/>
      <c r="L30" s="1146"/>
    </row>
    <row r="31" spans="1:13" ht="24" customHeight="1">
      <c r="A31" s="1145"/>
      <c r="B31" s="1146"/>
      <c r="C31" s="1146"/>
      <c r="D31" s="1146"/>
      <c r="E31" s="1146"/>
      <c r="F31" s="1146"/>
      <c r="G31" s="1146"/>
      <c r="H31" s="1146"/>
      <c r="I31" s="1146"/>
      <c r="J31" s="1146"/>
      <c r="K31" s="1146"/>
      <c r="L31" s="1146"/>
    </row>
    <row r="32" spans="1:13" ht="23.25" customHeight="1">
      <c r="A32" s="1144"/>
      <c r="B32" s="1145"/>
      <c r="C32" s="1145"/>
      <c r="D32" s="1145"/>
      <c r="E32" s="1145"/>
      <c r="F32" s="1145"/>
      <c r="G32" s="1145"/>
      <c r="H32" s="1145"/>
      <c r="I32" s="1145"/>
      <c r="J32" s="1145"/>
      <c r="K32" s="1145"/>
      <c r="L32" s="1145"/>
    </row>
    <row r="33" spans="1:13" ht="9.75" customHeight="1">
      <c r="A33" s="360"/>
      <c r="B33" s="360"/>
      <c r="C33" s="360"/>
      <c r="D33" s="360"/>
      <c r="E33" s="360"/>
      <c r="F33" s="360"/>
      <c r="G33" s="360"/>
      <c r="H33" s="360"/>
      <c r="I33" s="360"/>
      <c r="J33" s="360"/>
      <c r="K33" s="360"/>
      <c r="L33" s="360"/>
    </row>
    <row r="34" spans="1:13" ht="11.25" customHeight="1">
      <c r="A34" s="360"/>
      <c r="B34" s="360"/>
      <c r="C34" s="360"/>
      <c r="D34" s="360"/>
      <c r="E34" s="360"/>
      <c r="F34" s="360"/>
      <c r="G34" s="360"/>
      <c r="H34" s="360"/>
      <c r="I34" s="360"/>
      <c r="J34" s="360"/>
      <c r="K34" s="360"/>
      <c r="L34" s="360"/>
    </row>
    <row r="35" spans="1:13" ht="18">
      <c r="A35" s="1145"/>
      <c r="B35" s="1145"/>
      <c r="C35" s="1145"/>
      <c r="D35" s="1145"/>
      <c r="E35" s="1145"/>
      <c r="F35" s="1145"/>
      <c r="G35" s="1145"/>
      <c r="H35" s="1145"/>
      <c r="I35" s="1145"/>
      <c r="J35" s="1145"/>
      <c r="K35" s="1145"/>
      <c r="L35" s="1145"/>
    </row>
    <row r="36" spans="1:13" ht="7.5" customHeight="1">
      <c r="A36" s="361"/>
      <c r="B36" s="361"/>
      <c r="C36" s="361"/>
      <c r="D36" s="361"/>
      <c r="E36" s="361"/>
      <c r="F36" s="361"/>
      <c r="G36" s="361"/>
      <c r="H36" s="361"/>
      <c r="I36" s="361"/>
      <c r="J36" s="361"/>
      <c r="K36" s="361"/>
      <c r="L36" s="361"/>
    </row>
    <row r="37" spans="1:13" ht="18">
      <c r="A37" s="362"/>
      <c r="B37" s="361"/>
      <c r="C37" s="361"/>
      <c r="D37" s="361"/>
      <c r="E37" s="361"/>
      <c r="F37" s="361"/>
      <c r="G37" s="361"/>
      <c r="H37" s="361"/>
      <c r="I37" s="361"/>
      <c r="J37" s="361"/>
      <c r="K37" s="361"/>
      <c r="L37" s="361"/>
    </row>
    <row r="38" spans="1:13" ht="11.25" customHeight="1">
      <c r="A38" s="360"/>
      <c r="B38" s="360"/>
      <c r="C38" s="360"/>
      <c r="D38" s="360"/>
      <c r="E38" s="360"/>
      <c r="F38" s="360"/>
      <c r="G38" s="360"/>
      <c r="H38" s="360"/>
      <c r="I38" s="360"/>
      <c r="J38" s="360"/>
      <c r="K38" s="360"/>
      <c r="L38" s="360"/>
    </row>
    <row r="39" spans="1:13" ht="15" customHeight="1">
      <c r="A39" s="1145"/>
      <c r="B39" s="1146"/>
      <c r="C39" s="1146"/>
      <c r="D39" s="1146"/>
      <c r="E39" s="1146"/>
      <c r="F39" s="1146"/>
      <c r="G39" s="1146"/>
      <c r="H39" s="1146"/>
      <c r="I39" s="1146"/>
      <c r="J39" s="1146"/>
      <c r="K39" s="1146"/>
      <c r="L39" s="1146"/>
    </row>
    <row r="40" spans="1:13" ht="12" customHeight="1">
      <c r="A40" s="363"/>
      <c r="B40" s="363"/>
      <c r="C40" s="363"/>
      <c r="D40" s="363"/>
      <c r="E40" s="363"/>
      <c r="F40" s="363"/>
      <c r="G40" s="363"/>
      <c r="H40" s="363"/>
      <c r="I40" s="363"/>
      <c r="J40" s="363"/>
      <c r="K40" s="363"/>
      <c r="L40" s="364"/>
    </row>
    <row r="41" spans="1:13" ht="36" customHeight="1">
      <c r="A41" s="1147"/>
      <c r="B41" s="912"/>
      <c r="C41" s="912"/>
      <c r="D41" s="912"/>
      <c r="E41" s="912"/>
      <c r="F41" s="912"/>
      <c r="G41" s="912"/>
      <c r="H41" s="912"/>
      <c r="I41" s="912"/>
      <c r="J41" s="912"/>
      <c r="K41" s="912"/>
      <c r="L41" s="912"/>
      <c r="M41" s="912"/>
    </row>
  </sheetData>
  <mergeCells count="24">
    <mergeCell ref="A6:L6"/>
    <mergeCell ref="A1:L1"/>
    <mergeCell ref="A2:L2"/>
    <mergeCell ref="A3:L3"/>
    <mergeCell ref="A4:L4"/>
    <mergeCell ref="A5:L5"/>
    <mergeCell ref="A7:L7"/>
    <mergeCell ref="A8:L8"/>
    <mergeCell ref="A9:A11"/>
    <mergeCell ref="B9:D10"/>
    <mergeCell ref="E9:G10"/>
    <mergeCell ref="H9:H10"/>
    <mergeCell ref="I9:I10"/>
    <mergeCell ref="J9:L10"/>
    <mergeCell ref="A32:L32"/>
    <mergeCell ref="A35:L35"/>
    <mergeCell ref="A39:L39"/>
    <mergeCell ref="A41:M41"/>
    <mergeCell ref="A22:L22"/>
    <mergeCell ref="A23:L23"/>
    <mergeCell ref="A24:L24"/>
    <mergeCell ref="A28:L28"/>
    <mergeCell ref="A30:L30"/>
    <mergeCell ref="A31:L31"/>
  </mergeCells>
  <printOptions horizontalCentered="1"/>
  <pageMargins left="0.5" right="0.5" top="0.5" bottom="0.55000000000000004" header="0" footer="0"/>
  <pageSetup scale="91" firstPageNumber="2" orientation="landscape" useFirstPageNumber="1" horizontalDpi="300" verticalDpi="300" r:id="rId1"/>
  <headerFooter alignWithMargins="0">
    <oddFooter>&amp;C&amp;"Times New Roman,Regular"Exhibit F</oddFooter>
  </headerFooter>
</worksheet>
</file>

<file path=xl/worksheets/sheet12.xml><?xml version="1.0" encoding="utf-8"?>
<worksheet xmlns="http://schemas.openxmlformats.org/spreadsheetml/2006/main" xmlns:r="http://schemas.openxmlformats.org/officeDocument/2006/relationships">
  <sheetPr>
    <pageSetUpPr fitToPage="1"/>
  </sheetPr>
  <dimension ref="A1:Z34"/>
  <sheetViews>
    <sheetView showGridLines="0" showOutlineSymbols="0" view="pageBreakPreview" zoomScale="75" zoomScaleNormal="75" zoomScaleSheetLayoutView="75" workbookViewId="0">
      <selection activeCell="A9" sqref="A9:L21"/>
    </sheetView>
  </sheetViews>
  <sheetFormatPr defaultColWidth="8.88671875" defaultRowHeight="15.75"/>
  <cols>
    <col min="1" max="1" width="27.77734375" style="23" customWidth="1"/>
    <col min="2" max="2" width="7.5546875" style="23" bestFit="1" customWidth="1"/>
    <col min="3" max="3" width="6.77734375" style="23" customWidth="1"/>
    <col min="4" max="4" width="10.88671875" style="23" bestFit="1" customWidth="1"/>
    <col min="5" max="5" width="5.5546875" style="23" customWidth="1"/>
    <col min="6" max="6" width="5.6640625" style="23" customWidth="1"/>
    <col min="7" max="7" width="7.77734375" style="23" customWidth="1"/>
    <col min="8" max="8" width="8.77734375" style="23" customWidth="1"/>
    <col min="9" max="9" width="10" style="23" customWidth="1"/>
    <col min="10" max="10" width="7.5546875" style="23" bestFit="1" customWidth="1"/>
    <col min="11" max="11" width="6.77734375" style="23" customWidth="1"/>
    <col min="12" max="12" width="10.88671875" style="23" bestFit="1" customWidth="1"/>
    <col min="13" max="13" width="12" style="356" customWidth="1"/>
    <col min="14" max="16384" width="8.88671875" style="23"/>
  </cols>
  <sheetData>
    <row r="1" spans="1:26" ht="20.25">
      <c r="A1" s="1036" t="s">
        <v>174</v>
      </c>
      <c r="B1" s="1037"/>
      <c r="C1" s="1037"/>
      <c r="D1" s="1037"/>
      <c r="E1" s="1037"/>
      <c r="F1" s="1037"/>
      <c r="G1" s="1037"/>
      <c r="H1" s="1037"/>
      <c r="I1" s="1037"/>
      <c r="J1" s="1037"/>
      <c r="K1" s="1037"/>
      <c r="L1" s="1037"/>
      <c r="M1" s="317" t="s">
        <v>1</v>
      </c>
    </row>
    <row r="2" spans="1:26" ht="16.5" customHeight="1">
      <c r="A2" s="1152"/>
      <c r="B2" s="1152"/>
      <c r="C2" s="1152"/>
      <c r="D2" s="1152"/>
      <c r="E2" s="1152"/>
      <c r="F2" s="1152"/>
      <c r="G2" s="1152"/>
      <c r="H2" s="1152"/>
      <c r="I2" s="1152"/>
      <c r="J2" s="1152"/>
      <c r="K2" s="1152"/>
      <c r="L2" s="1152"/>
      <c r="M2" s="317" t="s">
        <v>1</v>
      </c>
    </row>
    <row r="3" spans="1:26" ht="16.5" customHeight="1">
      <c r="A3" s="1169" t="s">
        <v>175</v>
      </c>
      <c r="B3" s="1170"/>
      <c r="C3" s="1170"/>
      <c r="D3" s="1170"/>
      <c r="E3" s="1170"/>
      <c r="F3" s="1170"/>
      <c r="G3" s="1170"/>
      <c r="H3" s="1170"/>
      <c r="I3" s="1170"/>
      <c r="J3" s="1170"/>
      <c r="K3" s="1170"/>
      <c r="L3" s="1170"/>
      <c r="M3" s="317" t="s">
        <v>1</v>
      </c>
    </row>
    <row r="4" spans="1:26" ht="16.5" customHeight="1">
      <c r="A4" s="1171" t="s">
        <v>69</v>
      </c>
      <c r="B4" s="1168"/>
      <c r="C4" s="1168"/>
      <c r="D4" s="1168"/>
      <c r="E4" s="1168"/>
      <c r="F4" s="1168"/>
      <c r="G4" s="1168"/>
      <c r="H4" s="1168"/>
      <c r="I4" s="1168"/>
      <c r="J4" s="1168"/>
      <c r="K4" s="1168"/>
      <c r="L4" s="1168"/>
      <c r="M4" s="317" t="s">
        <v>1</v>
      </c>
    </row>
    <row r="5" spans="1:26" ht="16.5" customHeight="1">
      <c r="A5" s="1171" t="s">
        <v>77</v>
      </c>
      <c r="B5" s="1170"/>
      <c r="C5" s="1170"/>
      <c r="D5" s="1170"/>
      <c r="E5" s="1170"/>
      <c r="F5" s="1170"/>
      <c r="G5" s="1170"/>
      <c r="H5" s="1170"/>
      <c r="I5" s="1170"/>
      <c r="J5" s="1170"/>
      <c r="K5" s="1170"/>
      <c r="L5" s="1170"/>
      <c r="M5" s="317" t="s">
        <v>1</v>
      </c>
    </row>
    <row r="6" spans="1:26" ht="16.5" customHeight="1">
      <c r="A6" s="1167" t="s">
        <v>5</v>
      </c>
      <c r="B6" s="1168"/>
      <c r="C6" s="1168"/>
      <c r="D6" s="1168"/>
      <c r="E6" s="1168"/>
      <c r="F6" s="1168"/>
      <c r="G6" s="1168"/>
      <c r="H6" s="1168"/>
      <c r="I6" s="1168"/>
      <c r="J6" s="1168"/>
      <c r="K6" s="1168"/>
      <c r="L6" s="1168"/>
      <c r="M6" s="317" t="s">
        <v>1</v>
      </c>
    </row>
    <row r="7" spans="1:26" ht="16.5" customHeight="1">
      <c r="A7" s="1152"/>
      <c r="B7" s="1152"/>
      <c r="C7" s="1152"/>
      <c r="D7" s="1152"/>
      <c r="E7" s="1152"/>
      <c r="F7" s="1152"/>
      <c r="G7" s="1152"/>
      <c r="H7" s="1152"/>
      <c r="I7" s="1152"/>
      <c r="J7" s="1152"/>
      <c r="K7" s="1152"/>
      <c r="L7" s="1152"/>
      <c r="M7" s="317" t="s">
        <v>1</v>
      </c>
    </row>
    <row r="8" spans="1:26" ht="16.5" customHeight="1">
      <c r="A8" s="1153"/>
      <c r="B8" s="1153"/>
      <c r="C8" s="1153"/>
      <c r="D8" s="1153"/>
      <c r="E8" s="1153"/>
      <c r="F8" s="1153"/>
      <c r="G8" s="1153"/>
      <c r="H8" s="1153"/>
      <c r="I8" s="1153"/>
      <c r="J8" s="1153"/>
      <c r="K8" s="1153"/>
      <c r="L8" s="1153"/>
      <c r="M8" s="317" t="s">
        <v>1</v>
      </c>
    </row>
    <row r="9" spans="1:26" ht="16.5" customHeight="1">
      <c r="A9" s="1154" t="s">
        <v>182</v>
      </c>
      <c r="B9" s="1157" t="s">
        <v>196</v>
      </c>
      <c r="C9" s="1158"/>
      <c r="D9" s="1159"/>
      <c r="E9" s="1157" t="s">
        <v>178</v>
      </c>
      <c r="F9" s="1158"/>
      <c r="G9" s="1158"/>
      <c r="H9" s="1163" t="s">
        <v>179</v>
      </c>
      <c r="I9" s="1163" t="s">
        <v>180</v>
      </c>
      <c r="J9" s="1157" t="s">
        <v>181</v>
      </c>
      <c r="K9" s="1158"/>
      <c r="L9" s="1159"/>
      <c r="M9" s="317" t="s">
        <v>1</v>
      </c>
    </row>
    <row r="10" spans="1:26" ht="16.5" customHeight="1">
      <c r="A10" s="1155"/>
      <c r="B10" s="1160"/>
      <c r="C10" s="1161"/>
      <c r="D10" s="1162"/>
      <c r="E10" s="1160"/>
      <c r="F10" s="1161"/>
      <c r="G10" s="1161"/>
      <c r="H10" s="1164"/>
      <c r="I10" s="1164"/>
      <c r="J10" s="1160"/>
      <c r="K10" s="1161"/>
      <c r="L10" s="1162"/>
      <c r="M10" s="317" t="s">
        <v>1</v>
      </c>
    </row>
    <row r="11" spans="1:26" ht="16.5" customHeight="1" thickBot="1">
      <c r="A11" s="1156"/>
      <c r="B11" s="318" t="s">
        <v>54</v>
      </c>
      <c r="C11" s="319" t="s">
        <v>8</v>
      </c>
      <c r="D11" s="319" t="s">
        <v>9</v>
      </c>
      <c r="E11" s="318" t="s">
        <v>54</v>
      </c>
      <c r="F11" s="319" t="s">
        <v>8</v>
      </c>
      <c r="G11" s="319" t="s">
        <v>9</v>
      </c>
      <c r="H11" s="320" t="s">
        <v>9</v>
      </c>
      <c r="I11" s="321" t="s">
        <v>9</v>
      </c>
      <c r="J11" s="318" t="s">
        <v>54</v>
      </c>
      <c r="K11" s="319" t="s">
        <v>8</v>
      </c>
      <c r="L11" s="322" t="s">
        <v>9</v>
      </c>
      <c r="M11" s="317" t="s">
        <v>1</v>
      </c>
    </row>
    <row r="12" spans="1:26" ht="16.5" customHeight="1">
      <c r="A12" s="365" t="s">
        <v>77</v>
      </c>
      <c r="B12" s="343">
        <v>0</v>
      </c>
      <c r="C12" s="344">
        <v>0</v>
      </c>
      <c r="D12" s="344">
        <v>0</v>
      </c>
      <c r="E12" s="343">
        <v>0</v>
      </c>
      <c r="F12" s="344">
        <v>0</v>
      </c>
      <c r="G12" s="344">
        <v>0</v>
      </c>
      <c r="H12" s="345">
        <v>106.15900000000001</v>
      </c>
      <c r="I12" s="344">
        <v>0</v>
      </c>
      <c r="J12" s="343">
        <f>B12+E12</f>
        <v>0</v>
      </c>
      <c r="K12" s="344">
        <f>C12+F12</f>
        <v>0</v>
      </c>
      <c r="L12" s="346">
        <f>D12+G12+H12+I12</f>
        <v>106.15900000000001</v>
      </c>
      <c r="M12" s="317" t="s">
        <v>1</v>
      </c>
    </row>
    <row r="13" spans="1:26" ht="16.5" customHeight="1">
      <c r="A13" s="329" t="s">
        <v>193</v>
      </c>
      <c r="B13" s="330">
        <f t="shared" ref="B13:L13" si="0">SUM(B12:B12)</f>
        <v>0</v>
      </c>
      <c r="C13" s="331">
        <f t="shared" si="0"/>
        <v>0</v>
      </c>
      <c r="D13" s="332">
        <f t="shared" si="0"/>
        <v>0</v>
      </c>
      <c r="E13" s="330">
        <f t="shared" si="0"/>
        <v>0</v>
      </c>
      <c r="F13" s="331">
        <f t="shared" si="0"/>
        <v>0</v>
      </c>
      <c r="G13" s="332">
        <f t="shared" si="0"/>
        <v>0</v>
      </c>
      <c r="H13" s="333">
        <f t="shared" si="0"/>
        <v>106.15900000000001</v>
      </c>
      <c r="I13" s="332">
        <f t="shared" si="0"/>
        <v>0</v>
      </c>
      <c r="J13" s="330">
        <f t="shared" si="0"/>
        <v>0</v>
      </c>
      <c r="K13" s="331">
        <f t="shared" si="0"/>
        <v>0</v>
      </c>
      <c r="L13" s="334">
        <f t="shared" si="0"/>
        <v>106.15900000000001</v>
      </c>
      <c r="M13" s="317" t="s">
        <v>1</v>
      </c>
    </row>
    <row r="14" spans="1:26" ht="16.5" customHeight="1">
      <c r="A14" s="335" t="s">
        <v>61</v>
      </c>
      <c r="B14" s="324" t="s">
        <v>109</v>
      </c>
      <c r="C14" s="325"/>
      <c r="D14" s="325"/>
      <c r="E14" s="324"/>
      <c r="F14" s="325"/>
      <c r="G14" s="325"/>
      <c r="H14" s="336"/>
      <c r="I14" s="325"/>
      <c r="J14" s="324"/>
      <c r="K14" s="325">
        <f>C14+F14</f>
        <v>0</v>
      </c>
      <c r="L14" s="328"/>
      <c r="M14" s="317" t="s">
        <v>1</v>
      </c>
      <c r="N14" s="337"/>
      <c r="O14" s="337"/>
      <c r="P14" s="337"/>
      <c r="Q14" s="337"/>
      <c r="R14" s="337"/>
      <c r="S14" s="337"/>
      <c r="T14" s="337"/>
      <c r="U14" s="337"/>
      <c r="V14" s="337"/>
      <c r="W14" s="337"/>
      <c r="X14" s="337"/>
      <c r="Y14" s="337"/>
      <c r="Z14" s="337"/>
    </row>
    <row r="15" spans="1:26" ht="16.5" customHeight="1">
      <c r="A15" s="335" t="s">
        <v>62</v>
      </c>
      <c r="B15" s="338"/>
      <c r="C15" s="339">
        <f>SUM(C13:C14)</f>
        <v>0</v>
      </c>
      <c r="D15" s="339"/>
      <c r="E15" s="338"/>
      <c r="F15" s="339">
        <f>+F13+F14</f>
        <v>0</v>
      </c>
      <c r="G15" s="339"/>
      <c r="H15" s="340"/>
      <c r="I15" s="339"/>
      <c r="J15" s="338"/>
      <c r="K15" s="339">
        <f>SUM(K13:K14)</f>
        <v>0</v>
      </c>
      <c r="L15" s="341"/>
      <c r="M15" s="317" t="s">
        <v>1</v>
      </c>
    </row>
    <row r="16" spans="1:26" ht="16.5" customHeight="1">
      <c r="A16" s="342" t="s">
        <v>186</v>
      </c>
      <c r="B16" s="343"/>
      <c r="C16" s="344"/>
      <c r="D16" s="344"/>
      <c r="E16" s="343"/>
      <c r="F16" s="344"/>
      <c r="G16" s="344"/>
      <c r="H16" s="345"/>
      <c r="I16" s="344"/>
      <c r="J16" s="343"/>
      <c r="K16" s="344"/>
      <c r="L16" s="346"/>
      <c r="M16" s="317" t="s">
        <v>1</v>
      </c>
    </row>
    <row r="17" spans="1:15" ht="16.5" customHeight="1">
      <c r="A17" s="347" t="s">
        <v>64</v>
      </c>
      <c r="B17" s="343"/>
      <c r="C17" s="344"/>
      <c r="D17" s="344"/>
      <c r="E17" s="343"/>
      <c r="F17" s="344"/>
      <c r="G17" s="344"/>
      <c r="H17" s="345"/>
      <c r="I17" s="344"/>
      <c r="J17" s="343"/>
      <c r="K17" s="344">
        <f>C17+F17</f>
        <v>0</v>
      </c>
      <c r="L17" s="346"/>
      <c r="M17" s="317" t="s">
        <v>1</v>
      </c>
    </row>
    <row r="18" spans="1:15" ht="16.5" customHeight="1">
      <c r="A18" s="348" t="s">
        <v>65</v>
      </c>
      <c r="B18" s="324"/>
      <c r="C18" s="325"/>
      <c r="D18" s="325"/>
      <c r="E18" s="324"/>
      <c r="F18" s="325"/>
      <c r="G18" s="325"/>
      <c r="H18" s="336"/>
      <c r="I18" s="325"/>
      <c r="J18" s="324"/>
      <c r="K18" s="325">
        <f>C18+F18</f>
        <v>0</v>
      </c>
      <c r="L18" s="328"/>
      <c r="M18" s="317" t="s">
        <v>1</v>
      </c>
    </row>
    <row r="19" spans="1:15" ht="16.5" customHeight="1">
      <c r="A19" s="335" t="s">
        <v>187</v>
      </c>
      <c r="B19" s="324"/>
      <c r="C19" s="325">
        <f>C18+C17+C15</f>
        <v>0</v>
      </c>
      <c r="D19" s="349"/>
      <c r="E19" s="324"/>
      <c r="F19" s="325">
        <f>F18+F17+F15</f>
        <v>0</v>
      </c>
      <c r="G19" s="349"/>
      <c r="H19" s="350"/>
      <c r="I19" s="349"/>
      <c r="J19" s="324"/>
      <c r="K19" s="325">
        <f>K18+K17+K15</f>
        <v>0</v>
      </c>
      <c r="L19" s="351"/>
      <c r="M19" s="317" t="s">
        <v>1</v>
      </c>
    </row>
    <row r="20" spans="1:15" ht="16.5" customHeight="1">
      <c r="A20" s="352"/>
      <c r="B20" s="353"/>
      <c r="C20" s="353"/>
      <c r="D20" s="353"/>
      <c r="E20" s="353"/>
      <c r="F20" s="353"/>
      <c r="G20" s="353"/>
      <c r="H20" s="353"/>
      <c r="I20" s="353"/>
      <c r="J20" s="353"/>
      <c r="K20" s="353"/>
      <c r="L20" s="353"/>
      <c r="M20" s="317" t="s">
        <v>1</v>
      </c>
    </row>
    <row r="21" spans="1:15" ht="16.5" customHeight="1">
      <c r="A21" s="1175" t="s">
        <v>197</v>
      </c>
      <c r="B21" s="1175"/>
      <c r="C21" s="1175"/>
      <c r="D21" s="1175"/>
      <c r="E21" s="1175"/>
      <c r="F21" s="1175"/>
      <c r="G21" s="1175"/>
      <c r="H21" s="1175"/>
      <c r="I21" s="1175"/>
      <c r="J21" s="366"/>
      <c r="K21" s="366"/>
      <c r="L21" s="366"/>
      <c r="M21" s="317" t="s">
        <v>1</v>
      </c>
      <c r="N21" s="367"/>
      <c r="O21" s="367"/>
    </row>
    <row r="22" spans="1:15" ht="16.5" customHeight="1">
      <c r="A22" s="353"/>
      <c r="B22" s="353"/>
      <c r="C22" s="353"/>
      <c r="D22" s="353"/>
      <c r="E22" s="353"/>
      <c r="F22" s="353"/>
      <c r="G22" s="353"/>
      <c r="H22" s="353"/>
      <c r="I22" s="353"/>
      <c r="J22" s="353"/>
      <c r="K22" s="353"/>
      <c r="L22" s="353"/>
      <c r="M22" s="244" t="s">
        <v>67</v>
      </c>
    </row>
    <row r="23" spans="1:15" ht="16.5" customHeight="1">
      <c r="A23" s="1176"/>
      <c r="B23" s="1151"/>
      <c r="C23" s="1151"/>
      <c r="D23" s="1151"/>
      <c r="E23" s="1151"/>
      <c r="F23" s="1151"/>
      <c r="G23" s="1151"/>
      <c r="H23" s="1151"/>
      <c r="I23" s="1151"/>
      <c r="J23" s="1151"/>
      <c r="K23" s="1151"/>
      <c r="L23" s="1151"/>
      <c r="M23" s="23"/>
    </row>
    <row r="24" spans="1:15" ht="16.5" customHeight="1">
      <c r="A24" s="1177"/>
      <c r="B24" s="1177"/>
      <c r="C24" s="1177"/>
      <c r="D24" s="1177"/>
      <c r="E24" s="1177"/>
      <c r="F24" s="1177"/>
      <c r="G24" s="1177"/>
      <c r="H24" s="1177"/>
      <c r="I24" s="1177"/>
      <c r="J24" s="1177"/>
      <c r="K24" s="1177"/>
      <c r="L24" s="1177"/>
      <c r="M24" s="23"/>
    </row>
    <row r="25" spans="1:15" ht="16.5" customHeight="1">
      <c r="A25" s="1172"/>
      <c r="B25" s="1173"/>
      <c r="C25" s="1173"/>
      <c r="D25" s="1173"/>
      <c r="E25" s="1173"/>
      <c r="F25" s="1173"/>
      <c r="G25" s="1173"/>
      <c r="H25" s="1173"/>
      <c r="I25" s="1173"/>
      <c r="J25" s="1173"/>
      <c r="K25" s="1173"/>
      <c r="L25" s="1173"/>
      <c r="M25" s="23"/>
    </row>
    <row r="26" spans="1:15" ht="16.5" customHeight="1">
      <c r="A26" s="368"/>
      <c r="B26" s="369"/>
      <c r="C26" s="369"/>
      <c r="D26" s="369"/>
      <c r="E26" s="369"/>
      <c r="F26" s="369"/>
      <c r="G26" s="369"/>
      <c r="H26" s="369"/>
      <c r="I26" s="369"/>
      <c r="J26" s="369"/>
      <c r="K26" s="369"/>
      <c r="L26" s="369"/>
      <c r="M26" s="23"/>
    </row>
    <row r="27" spans="1:15" ht="35.25" customHeight="1">
      <c r="A27" s="1178"/>
      <c r="B27" s="1172"/>
      <c r="C27" s="1172"/>
      <c r="D27" s="1172"/>
      <c r="E27" s="1172"/>
      <c r="F27" s="1172"/>
      <c r="G27" s="1172"/>
      <c r="H27" s="1172"/>
      <c r="I27" s="1172"/>
      <c r="J27" s="1172"/>
      <c r="K27" s="1172"/>
      <c r="L27" s="1172"/>
      <c r="M27" s="23"/>
    </row>
    <row r="28" spans="1:15" ht="35.25" customHeight="1">
      <c r="A28" s="1172"/>
      <c r="B28" s="1172"/>
      <c r="C28" s="1172"/>
      <c r="D28" s="1172"/>
      <c r="E28" s="1172"/>
      <c r="F28" s="1172"/>
      <c r="G28" s="1172"/>
      <c r="H28" s="1172"/>
      <c r="I28" s="1172"/>
      <c r="J28" s="1172"/>
      <c r="K28" s="1172"/>
      <c r="L28" s="1172"/>
      <c r="M28" s="23"/>
    </row>
    <row r="29" spans="1:15" ht="16.5" customHeight="1">
      <c r="A29" s="1172"/>
      <c r="B29" s="1173"/>
      <c r="C29" s="1173"/>
      <c r="D29" s="1173"/>
      <c r="E29" s="1173"/>
      <c r="F29" s="1173"/>
      <c r="G29" s="1173"/>
      <c r="H29" s="1173"/>
      <c r="I29" s="1173"/>
      <c r="J29" s="1173"/>
      <c r="K29" s="1173"/>
      <c r="L29" s="1173"/>
      <c r="M29" s="23"/>
    </row>
    <row r="30" spans="1:15" ht="16.5" customHeight="1">
      <c r="A30" s="1174"/>
      <c r="B30" s="1151"/>
      <c r="C30" s="1151"/>
      <c r="D30" s="1151"/>
      <c r="E30" s="1151"/>
      <c r="F30" s="1151"/>
      <c r="G30" s="1151"/>
      <c r="H30" s="1151"/>
      <c r="I30" s="1151"/>
      <c r="J30" s="1151"/>
      <c r="K30" s="1151"/>
      <c r="L30" s="1151"/>
      <c r="M30" s="1151"/>
    </row>
    <row r="31" spans="1:15" ht="16.5" customHeight="1"/>
    <row r="32" spans="1:15" ht="16.5" customHeight="1"/>
    <row r="33" ht="16.5" customHeight="1"/>
    <row r="34" ht="16.5" customHeight="1"/>
  </sheetData>
  <mergeCells count="22">
    <mergeCell ref="A6:L6"/>
    <mergeCell ref="A1:L1"/>
    <mergeCell ref="A2:L2"/>
    <mergeCell ref="A3:L3"/>
    <mergeCell ref="A4:L4"/>
    <mergeCell ref="A5:L5"/>
    <mergeCell ref="A7:L7"/>
    <mergeCell ref="A8:L8"/>
    <mergeCell ref="A9:A11"/>
    <mergeCell ref="B9:D10"/>
    <mergeCell ref="E9:G10"/>
    <mergeCell ref="H9:H10"/>
    <mergeCell ref="I9:I10"/>
    <mergeCell ref="J9:L10"/>
    <mergeCell ref="A29:L29"/>
    <mergeCell ref="A30:M30"/>
    <mergeCell ref="A21:I21"/>
    <mergeCell ref="A23:L23"/>
    <mergeCell ref="A24:L24"/>
    <mergeCell ref="A25:L25"/>
    <mergeCell ref="A27:L27"/>
    <mergeCell ref="A28:L28"/>
  </mergeCells>
  <printOptions horizontalCentered="1"/>
  <pageMargins left="0.5" right="0.5" top="0.5" bottom="0.55000000000000004" header="0" footer="0"/>
  <pageSetup scale="92" firstPageNumber="2" orientation="landscape" useFirstPageNumber="1" horizontalDpi="300" verticalDpi="300" r:id="rId1"/>
  <headerFooter alignWithMargins="0">
    <oddFooter>&amp;C&amp;"Times New Roman,Regular"Exhibit F - Crosswalk of 2011 Availability</oddFooter>
  </headerFooter>
</worksheet>
</file>

<file path=xl/worksheets/sheet13.xml><?xml version="1.0" encoding="utf-8"?>
<worksheet xmlns="http://schemas.openxmlformats.org/spreadsheetml/2006/main" xmlns:r="http://schemas.openxmlformats.org/officeDocument/2006/relationships">
  <sheetPr>
    <pageSetUpPr fitToPage="1"/>
  </sheetPr>
  <dimension ref="A1:AC53"/>
  <sheetViews>
    <sheetView showGridLines="0" showOutlineSymbols="0" view="pageBreakPreview" zoomScale="70" zoomScaleNormal="60" zoomScaleSheetLayoutView="70" workbookViewId="0">
      <selection activeCell="A9" sqref="A9:O26"/>
    </sheetView>
  </sheetViews>
  <sheetFormatPr defaultColWidth="9.6640625" defaultRowHeight="15"/>
  <cols>
    <col min="1" max="1" width="24.109375" style="77" customWidth="1"/>
    <col min="2" max="2" width="7.5546875" style="77" customWidth="1"/>
    <col min="3" max="3" width="8.109375" style="77" bestFit="1" customWidth="1"/>
    <col min="4" max="4" width="12.44140625" style="77" customWidth="1"/>
    <col min="5" max="6" width="6.33203125" style="77" customWidth="1"/>
    <col min="7" max="7" width="9" style="77" customWidth="1"/>
    <col min="8" max="9" width="6.33203125" style="77" customWidth="1"/>
    <col min="10" max="10" width="11.44140625" style="77" customWidth="1"/>
    <col min="11" max="11" width="11" style="77" customWidth="1"/>
    <col min="12" max="12" width="12.33203125" style="77" customWidth="1"/>
    <col min="13" max="13" width="8.109375" style="77" bestFit="1" customWidth="1"/>
    <col min="14" max="14" width="7.6640625" style="77" customWidth="1"/>
    <col min="15" max="15" width="13.44140625" style="77" bestFit="1" customWidth="1"/>
    <col min="16" max="16" width="13.77734375" style="77" customWidth="1"/>
    <col min="17" max="17" width="9.6640625" style="77"/>
    <col min="18" max="18" width="12.21875" style="77" bestFit="1" customWidth="1"/>
    <col min="19" max="20" width="11.109375" style="77" bestFit="1" customWidth="1"/>
    <col min="21" max="16384" width="9.6640625" style="77"/>
  </cols>
  <sheetData>
    <row r="1" spans="1:29" ht="20.25">
      <c r="A1" s="1206" t="s">
        <v>198</v>
      </c>
      <c r="B1" s="1207"/>
      <c r="C1" s="1207"/>
      <c r="D1" s="1207"/>
      <c r="E1" s="1207"/>
      <c r="F1" s="1207"/>
      <c r="G1" s="1207"/>
      <c r="H1" s="1207"/>
      <c r="I1" s="1207"/>
      <c r="J1" s="1207"/>
      <c r="K1" s="1207"/>
      <c r="L1" s="1207"/>
      <c r="M1" s="1207"/>
      <c r="N1" s="1207"/>
      <c r="O1" s="1207"/>
      <c r="P1" s="807" t="s">
        <v>1</v>
      </c>
    </row>
    <row r="2" spans="1:29" ht="15.75">
      <c r="A2" s="1183"/>
      <c r="B2" s="1183"/>
      <c r="C2" s="1183"/>
      <c r="D2" s="1183"/>
      <c r="E2" s="1183"/>
      <c r="F2" s="1183"/>
      <c r="G2" s="1183"/>
      <c r="H2" s="1183"/>
      <c r="I2" s="1183"/>
      <c r="J2" s="1183"/>
      <c r="K2" s="1183"/>
      <c r="L2" s="1183"/>
      <c r="M2" s="1183"/>
      <c r="N2" s="1183"/>
      <c r="O2" s="1183"/>
      <c r="P2" s="807" t="s">
        <v>1</v>
      </c>
    </row>
    <row r="3" spans="1:29" ht="18.75">
      <c r="A3" s="1208" t="s">
        <v>199</v>
      </c>
      <c r="B3" s="1209"/>
      <c r="C3" s="1209"/>
      <c r="D3" s="1209"/>
      <c r="E3" s="1209"/>
      <c r="F3" s="1209"/>
      <c r="G3" s="1209"/>
      <c r="H3" s="1209"/>
      <c r="I3" s="1209"/>
      <c r="J3" s="1209"/>
      <c r="K3" s="1209"/>
      <c r="L3" s="1209"/>
      <c r="M3" s="1209"/>
      <c r="N3" s="1209"/>
      <c r="O3" s="1209"/>
      <c r="P3" s="807" t="s">
        <v>1</v>
      </c>
    </row>
    <row r="4" spans="1:29" ht="16.5">
      <c r="A4" s="1210" t="s">
        <v>69</v>
      </c>
      <c r="B4" s="1205"/>
      <c r="C4" s="1205"/>
      <c r="D4" s="1205"/>
      <c r="E4" s="1205"/>
      <c r="F4" s="1205"/>
      <c r="G4" s="1205"/>
      <c r="H4" s="1205"/>
      <c r="I4" s="1205"/>
      <c r="J4" s="1205"/>
      <c r="K4" s="1205"/>
      <c r="L4" s="1205"/>
      <c r="M4" s="1205"/>
      <c r="N4" s="1205"/>
      <c r="O4" s="1205"/>
      <c r="P4" s="807" t="s">
        <v>1</v>
      </c>
    </row>
    <row r="5" spans="1:29" ht="16.5">
      <c r="A5" s="1210" t="s">
        <v>4</v>
      </c>
      <c r="B5" s="1209"/>
      <c r="C5" s="1209"/>
      <c r="D5" s="1209"/>
      <c r="E5" s="1209"/>
      <c r="F5" s="1209"/>
      <c r="G5" s="1209"/>
      <c r="H5" s="1209"/>
      <c r="I5" s="1209"/>
      <c r="J5" s="1209"/>
      <c r="K5" s="1209"/>
      <c r="L5" s="1209"/>
      <c r="M5" s="1209"/>
      <c r="N5" s="1209"/>
      <c r="O5" s="1209"/>
      <c r="P5" s="807" t="s">
        <v>1</v>
      </c>
    </row>
    <row r="6" spans="1:29" ht="15.75">
      <c r="A6" s="1204" t="s">
        <v>5</v>
      </c>
      <c r="B6" s="1205"/>
      <c r="C6" s="1205"/>
      <c r="D6" s="1205"/>
      <c r="E6" s="1205"/>
      <c r="F6" s="1205"/>
      <c r="G6" s="1205"/>
      <c r="H6" s="1205"/>
      <c r="I6" s="1205"/>
      <c r="J6" s="1205"/>
      <c r="K6" s="1205"/>
      <c r="L6" s="1205"/>
      <c r="M6" s="1205"/>
      <c r="N6" s="1205"/>
      <c r="O6" s="1205"/>
      <c r="P6" s="807" t="s">
        <v>1</v>
      </c>
    </row>
    <row r="7" spans="1:29" ht="15.75">
      <c r="A7" s="1183"/>
      <c r="B7" s="1183"/>
      <c r="C7" s="1183"/>
      <c r="D7" s="1183"/>
      <c r="E7" s="1183"/>
      <c r="F7" s="1183"/>
      <c r="G7" s="1183"/>
      <c r="H7" s="1183"/>
      <c r="I7" s="1183"/>
      <c r="J7" s="1183"/>
      <c r="K7" s="1183"/>
      <c r="L7" s="1183"/>
      <c r="M7" s="1183"/>
      <c r="N7" s="1183"/>
      <c r="O7" s="1183"/>
      <c r="P7" s="807" t="s">
        <v>1</v>
      </c>
    </row>
    <row r="8" spans="1:29" ht="15.75">
      <c r="A8" s="1184"/>
      <c r="B8" s="1184"/>
      <c r="C8" s="1184"/>
      <c r="D8" s="1184"/>
      <c r="E8" s="1184"/>
      <c r="F8" s="1184"/>
      <c r="G8" s="1184"/>
      <c r="H8" s="1184"/>
      <c r="I8" s="1184"/>
      <c r="J8" s="1184"/>
      <c r="K8" s="1184"/>
      <c r="L8" s="1184"/>
      <c r="M8" s="1184"/>
      <c r="N8" s="1184"/>
      <c r="O8" s="1184"/>
      <c r="P8" s="807" t="s">
        <v>1</v>
      </c>
    </row>
    <row r="9" spans="1:29" ht="15" customHeight="1">
      <c r="A9" s="1185"/>
      <c r="B9" s="1188" t="s">
        <v>200</v>
      </c>
      <c r="C9" s="1189"/>
      <c r="D9" s="1190"/>
      <c r="E9" s="1194" t="s">
        <v>192</v>
      </c>
      <c r="F9" s="1195"/>
      <c r="G9" s="1196"/>
      <c r="H9" s="1188" t="s">
        <v>178</v>
      </c>
      <c r="I9" s="1189"/>
      <c r="J9" s="1190"/>
      <c r="K9" s="1200" t="s">
        <v>179</v>
      </c>
      <c r="L9" s="1202" t="s">
        <v>180</v>
      </c>
      <c r="M9" s="1188" t="s">
        <v>201</v>
      </c>
      <c r="N9" s="1189"/>
      <c r="O9" s="1190"/>
      <c r="P9" s="807" t="s">
        <v>1</v>
      </c>
    </row>
    <row r="10" spans="1:29" ht="15" customHeight="1">
      <c r="A10" s="1186"/>
      <c r="B10" s="1191"/>
      <c r="C10" s="1192"/>
      <c r="D10" s="1193"/>
      <c r="E10" s="1197"/>
      <c r="F10" s="1198"/>
      <c r="G10" s="1199"/>
      <c r="H10" s="1191"/>
      <c r="I10" s="1192"/>
      <c r="J10" s="1193"/>
      <c r="K10" s="1201"/>
      <c r="L10" s="1203"/>
      <c r="M10" s="1191"/>
      <c r="N10" s="1192"/>
      <c r="O10" s="1193"/>
      <c r="P10" s="807" t="s">
        <v>1</v>
      </c>
    </row>
    <row r="11" spans="1:29" ht="16.5" thickBot="1">
      <c r="A11" s="1187" t="s">
        <v>182</v>
      </c>
      <c r="B11" s="370" t="s">
        <v>54</v>
      </c>
      <c r="C11" s="371" t="s">
        <v>8</v>
      </c>
      <c r="D11" s="371" t="s">
        <v>9</v>
      </c>
      <c r="E11" s="370" t="s">
        <v>54</v>
      </c>
      <c r="F11" s="371" t="s">
        <v>8</v>
      </c>
      <c r="G11" s="371" t="s">
        <v>9</v>
      </c>
      <c r="H11" s="370" t="s">
        <v>54</v>
      </c>
      <c r="I11" s="371" t="s">
        <v>8</v>
      </c>
      <c r="J11" s="371" t="s">
        <v>9</v>
      </c>
      <c r="K11" s="372" t="s">
        <v>9</v>
      </c>
      <c r="L11" s="373" t="s">
        <v>9</v>
      </c>
      <c r="M11" s="370" t="s">
        <v>54</v>
      </c>
      <c r="N11" s="371" t="s">
        <v>8</v>
      </c>
      <c r="O11" s="374" t="s">
        <v>9</v>
      </c>
      <c r="P11" s="807" t="s">
        <v>1</v>
      </c>
    </row>
    <row r="12" spans="1:29" ht="15.75">
      <c r="A12" s="808" t="s">
        <v>183</v>
      </c>
      <c r="B12" s="67">
        <v>1074</v>
      </c>
      <c r="C12" s="35">
        <v>1030</v>
      </c>
      <c r="D12" s="35">
        <v>417670</v>
      </c>
      <c r="E12" s="67">
        <v>0</v>
      </c>
      <c r="F12" s="35">
        <v>0</v>
      </c>
      <c r="G12" s="35">
        <v>0</v>
      </c>
      <c r="H12" s="67">
        <v>0</v>
      </c>
      <c r="I12" s="35">
        <v>0</v>
      </c>
      <c r="J12" s="35">
        <v>21058.208637547541</v>
      </c>
      <c r="K12" s="12">
        <v>18523.577000000001</v>
      </c>
      <c r="L12" s="35">
        <v>33.861001763728552</v>
      </c>
      <c r="M12" s="67">
        <f>B12+E12+H12</f>
        <v>1074</v>
      </c>
      <c r="N12" s="35">
        <f>C12+F12+I12</f>
        <v>1030</v>
      </c>
      <c r="O12" s="13">
        <f>D12+G12+J12+K12+L12</f>
        <v>457285.64663931128</v>
      </c>
      <c r="P12" s="807" t="s">
        <v>1</v>
      </c>
    </row>
    <row r="13" spans="1:29" ht="15.75">
      <c r="A13" s="808" t="s">
        <v>184</v>
      </c>
      <c r="B13" s="67">
        <v>7199</v>
      </c>
      <c r="C13" s="35">
        <v>7161</v>
      </c>
      <c r="D13" s="35">
        <v>1601690</v>
      </c>
      <c r="E13" s="67">
        <v>0</v>
      </c>
      <c r="F13" s="35">
        <v>0</v>
      </c>
      <c r="G13" s="35">
        <v>-10000</v>
      </c>
      <c r="H13" s="67">
        <v>0</v>
      </c>
      <c r="I13" s="35">
        <v>0</v>
      </c>
      <c r="J13" s="35">
        <v>28903.685357952236</v>
      </c>
      <c r="K13" s="12">
        <v>37632.377999999997</v>
      </c>
      <c r="L13" s="35">
        <v>12240.211256155566</v>
      </c>
      <c r="M13" s="67">
        <f t="shared" ref="M13:M14" si="0">B13+E13+H13</f>
        <v>7199</v>
      </c>
      <c r="N13" s="35">
        <f t="shared" ref="N13:N14" si="1">C13+F13+I13</f>
        <v>7161</v>
      </c>
      <c r="O13" s="13">
        <f t="shared" ref="O13:O14" si="2">D13+G13+J13+K13+L13</f>
        <v>1670466.2746141078</v>
      </c>
      <c r="P13" s="807" t="s">
        <v>1</v>
      </c>
    </row>
    <row r="14" spans="1:29" ht="15.75">
      <c r="A14" s="375" t="s">
        <v>185</v>
      </c>
      <c r="B14" s="376">
        <v>31</v>
      </c>
      <c r="C14" s="377">
        <v>29</v>
      </c>
      <c r="D14" s="377">
        <v>5640</v>
      </c>
      <c r="E14" s="376">
        <v>0</v>
      </c>
      <c r="F14" s="377">
        <v>0</v>
      </c>
      <c r="G14" s="377">
        <v>0</v>
      </c>
      <c r="H14" s="376">
        <v>0</v>
      </c>
      <c r="I14" s="377">
        <v>0</v>
      </c>
      <c r="J14" s="377">
        <v>258.19700450022555</v>
      </c>
      <c r="K14" s="809">
        <v>994.45299999999997</v>
      </c>
      <c r="L14" s="377">
        <v>514.42774208070603</v>
      </c>
      <c r="M14" s="376">
        <f t="shared" si="0"/>
        <v>31</v>
      </c>
      <c r="N14" s="377">
        <f t="shared" si="1"/>
        <v>29</v>
      </c>
      <c r="O14" s="380">
        <f t="shared" si="2"/>
        <v>7407.0777465809306</v>
      </c>
      <c r="P14" s="807" t="s">
        <v>1</v>
      </c>
    </row>
    <row r="15" spans="1:29" ht="15.75">
      <c r="A15" s="381" t="s">
        <v>58</v>
      </c>
      <c r="B15" s="382">
        <f>SUM(B12:B14)</f>
        <v>8304</v>
      </c>
      <c r="C15" s="383">
        <f>SUM(C12:C14)</f>
        <v>8220</v>
      </c>
      <c r="D15" s="45">
        <f>SUM(D12:D14)</f>
        <v>2025000</v>
      </c>
      <c r="E15" s="382">
        <f t="shared" ref="E15:N15" si="3">SUM(E12:E14)</f>
        <v>0</v>
      </c>
      <c r="F15" s="383">
        <f t="shared" si="3"/>
        <v>0</v>
      </c>
      <c r="G15" s="384">
        <f t="shared" si="3"/>
        <v>-10000</v>
      </c>
      <c r="H15" s="382">
        <f t="shared" si="3"/>
        <v>0</v>
      </c>
      <c r="I15" s="383">
        <f t="shared" si="3"/>
        <v>0</v>
      </c>
      <c r="J15" s="45">
        <f t="shared" si="3"/>
        <v>50220.091</v>
      </c>
      <c r="K15" s="385">
        <f>SUM(K12:K14)</f>
        <v>57150.408000000003</v>
      </c>
      <c r="L15" s="45">
        <f>SUM(L12:L14)</f>
        <v>12788.500000000002</v>
      </c>
      <c r="M15" s="382">
        <f t="shared" si="3"/>
        <v>8304</v>
      </c>
      <c r="N15" s="383">
        <f t="shared" si="3"/>
        <v>8220</v>
      </c>
      <c r="O15" s="386">
        <f>SUM(O12:O14)</f>
        <v>2135158.9989999998</v>
      </c>
      <c r="P15" s="807" t="s">
        <v>1</v>
      </c>
    </row>
    <row r="16" spans="1:29" ht="15.75">
      <c r="A16" s="47" t="s">
        <v>61</v>
      </c>
      <c r="B16" s="64"/>
      <c r="C16" s="65">
        <v>1311</v>
      </c>
      <c r="D16" s="65"/>
      <c r="E16" s="64"/>
      <c r="F16" s="65">
        <v>0</v>
      </c>
      <c r="G16" s="65"/>
      <c r="H16" s="64"/>
      <c r="I16" s="65">
        <v>0</v>
      </c>
      <c r="J16" s="65"/>
      <c r="K16" s="22"/>
      <c r="L16" s="65"/>
      <c r="M16" s="64"/>
      <c r="N16" s="65">
        <f>C16+F16+I16</f>
        <v>1311</v>
      </c>
      <c r="O16" s="66"/>
      <c r="P16" s="807" t="s">
        <v>1</v>
      </c>
      <c r="Q16" s="810"/>
      <c r="R16" s="810"/>
      <c r="S16" s="810"/>
      <c r="T16" s="810"/>
      <c r="U16" s="810"/>
      <c r="V16" s="810"/>
      <c r="W16" s="810"/>
      <c r="X16" s="810"/>
      <c r="Y16" s="810"/>
      <c r="Z16" s="810"/>
      <c r="AA16" s="810"/>
      <c r="AB16" s="810"/>
      <c r="AC16" s="810"/>
    </row>
    <row r="17" spans="1:16" ht="15.75">
      <c r="A17" s="47" t="s">
        <v>62</v>
      </c>
      <c r="B17" s="387"/>
      <c r="C17" s="388">
        <f>SUM(C15:C16)</f>
        <v>9531</v>
      </c>
      <c r="D17" s="388"/>
      <c r="E17" s="387"/>
      <c r="F17" s="388">
        <f>+F15+F16</f>
        <v>0</v>
      </c>
      <c r="G17" s="388"/>
      <c r="H17" s="387"/>
      <c r="I17" s="388">
        <f>+I15+I16</f>
        <v>0</v>
      </c>
      <c r="J17" s="388"/>
      <c r="K17" s="389"/>
      <c r="L17" s="388"/>
      <c r="M17" s="387"/>
      <c r="N17" s="388">
        <f>C17+F17+I17</f>
        <v>9531</v>
      </c>
      <c r="O17" s="390"/>
      <c r="P17" s="807" t="s">
        <v>1</v>
      </c>
    </row>
    <row r="18" spans="1:16" ht="15.75">
      <c r="A18" s="391" t="s">
        <v>186</v>
      </c>
      <c r="B18" s="67"/>
      <c r="C18" s="35"/>
      <c r="D18" s="35"/>
      <c r="E18" s="67"/>
      <c r="F18" s="35"/>
      <c r="G18" s="35"/>
      <c r="H18" s="67"/>
      <c r="I18" s="35"/>
      <c r="J18" s="35"/>
      <c r="K18" s="12"/>
      <c r="L18" s="35"/>
      <c r="M18" s="67"/>
      <c r="N18" s="35"/>
      <c r="O18" s="13"/>
      <c r="P18" s="807" t="s">
        <v>1</v>
      </c>
    </row>
    <row r="19" spans="1:16" ht="15.75">
      <c r="A19" s="392" t="s">
        <v>64</v>
      </c>
      <c r="B19" s="67"/>
      <c r="C19" s="35">
        <v>1012</v>
      </c>
      <c r="D19" s="35"/>
      <c r="E19" s="67"/>
      <c r="F19" s="35">
        <v>0</v>
      </c>
      <c r="G19" s="35"/>
      <c r="H19" s="67"/>
      <c r="I19" s="35">
        <v>0</v>
      </c>
      <c r="J19" s="35"/>
      <c r="K19" s="12"/>
      <c r="L19" s="35"/>
      <c r="M19" s="67"/>
      <c r="N19" s="35">
        <f>C19+F19+I19</f>
        <v>1012</v>
      </c>
      <c r="O19" s="13"/>
      <c r="P19" s="807" t="s">
        <v>1</v>
      </c>
    </row>
    <row r="20" spans="1:16" ht="15.75">
      <c r="A20" s="393" t="s">
        <v>65</v>
      </c>
      <c r="B20" s="64"/>
      <c r="C20" s="65">
        <v>63</v>
      </c>
      <c r="D20" s="65"/>
      <c r="E20" s="64"/>
      <c r="F20" s="65">
        <v>0</v>
      </c>
      <c r="G20" s="65"/>
      <c r="H20" s="64"/>
      <c r="I20" s="65">
        <v>0</v>
      </c>
      <c r="J20" s="65"/>
      <c r="K20" s="22"/>
      <c r="L20" s="65"/>
      <c r="M20" s="64"/>
      <c r="N20" s="65">
        <f>C20+F20+I20</f>
        <v>63</v>
      </c>
      <c r="O20" s="66"/>
      <c r="P20" s="807" t="s">
        <v>1</v>
      </c>
    </row>
    <row r="21" spans="1:16" ht="15.75">
      <c r="A21" s="47" t="s">
        <v>187</v>
      </c>
      <c r="B21" s="64"/>
      <c r="C21" s="65">
        <f>C20+C19+C17</f>
        <v>10606</v>
      </c>
      <c r="D21" s="394"/>
      <c r="E21" s="64"/>
      <c r="F21" s="65">
        <f>F20+F19+F17</f>
        <v>0</v>
      </c>
      <c r="G21" s="394"/>
      <c r="H21" s="64"/>
      <c r="I21" s="65">
        <f>I20+I19+I17</f>
        <v>0</v>
      </c>
      <c r="J21" s="394"/>
      <c r="K21" s="395"/>
      <c r="L21" s="394"/>
      <c r="M21" s="64"/>
      <c r="N21" s="65">
        <f>N20+N19+N17</f>
        <v>10606</v>
      </c>
      <c r="O21" s="396"/>
      <c r="P21" s="807" t="s">
        <v>1</v>
      </c>
    </row>
    <row r="22" spans="1:16">
      <c r="A22" s="811"/>
      <c r="B22" s="811"/>
      <c r="C22" s="811"/>
      <c r="D22" s="811"/>
      <c r="E22" s="811"/>
      <c r="F22" s="811"/>
      <c r="G22" s="811"/>
      <c r="H22" s="811"/>
      <c r="I22" s="811"/>
      <c r="J22" s="811"/>
      <c r="K22" s="811"/>
      <c r="L22" s="811"/>
      <c r="M22" s="811"/>
      <c r="N22" s="811"/>
      <c r="O22" s="811"/>
      <c r="P22" s="807" t="s">
        <v>1</v>
      </c>
    </row>
    <row r="23" spans="1:16" ht="23.25" customHeight="1">
      <c r="A23" s="812" t="s">
        <v>202</v>
      </c>
      <c r="B23" s="811"/>
      <c r="C23" s="811"/>
      <c r="D23" s="811"/>
      <c r="E23" s="811"/>
      <c r="F23" s="811"/>
      <c r="G23" s="811"/>
      <c r="H23" s="811"/>
      <c r="I23" s="811"/>
      <c r="J23" s="811"/>
      <c r="K23" s="811"/>
      <c r="L23" s="811"/>
      <c r="M23" s="811"/>
      <c r="N23" s="811"/>
      <c r="O23" s="811"/>
      <c r="P23" s="807" t="s">
        <v>1</v>
      </c>
    </row>
    <row r="24" spans="1:16" ht="47.25" customHeight="1">
      <c r="A24" s="1180" t="s">
        <v>203</v>
      </c>
      <c r="B24" s="1180"/>
      <c r="C24" s="1180"/>
      <c r="D24" s="1180"/>
      <c r="E24" s="1180"/>
      <c r="F24" s="1180"/>
      <c r="G24" s="1180"/>
      <c r="H24" s="1180"/>
      <c r="I24" s="1180"/>
      <c r="J24" s="1180"/>
      <c r="K24" s="1180"/>
      <c r="L24" s="1180"/>
      <c r="M24" s="1180"/>
      <c r="N24" s="1180"/>
      <c r="O24" s="1180"/>
      <c r="P24" s="807" t="s">
        <v>1</v>
      </c>
    </row>
    <row r="25" spans="1:16" s="81" customFormat="1" ht="21" customHeight="1">
      <c r="A25" s="1180" t="s">
        <v>204</v>
      </c>
      <c r="B25" s="1180"/>
      <c r="C25" s="1180"/>
      <c r="D25" s="1180"/>
      <c r="E25" s="1180"/>
      <c r="F25" s="1180"/>
      <c r="G25" s="1180"/>
      <c r="H25" s="1180"/>
      <c r="I25" s="1180"/>
      <c r="J25" s="1180"/>
      <c r="K25" s="1180"/>
      <c r="L25" s="1180"/>
      <c r="M25" s="1180"/>
      <c r="N25" s="1180"/>
      <c r="O25" s="1180"/>
      <c r="P25" s="807" t="s">
        <v>1</v>
      </c>
    </row>
    <row r="26" spans="1:16" s="81" customFormat="1" ht="22.5" customHeight="1">
      <c r="A26" s="1180" t="s">
        <v>205</v>
      </c>
      <c r="B26" s="1180"/>
      <c r="C26" s="1180"/>
      <c r="D26" s="1180"/>
      <c r="E26" s="1180"/>
      <c r="F26" s="1180"/>
      <c r="G26" s="1180"/>
      <c r="H26" s="1180"/>
      <c r="I26" s="1180"/>
      <c r="J26" s="1180"/>
      <c r="K26" s="1180"/>
      <c r="L26" s="1180"/>
      <c r="M26" s="1180"/>
      <c r="N26" s="1180"/>
      <c r="O26" s="1180"/>
      <c r="P26" s="813" t="s">
        <v>67</v>
      </c>
    </row>
    <row r="27" spans="1:16" ht="20.25" customHeight="1">
      <c r="A27" s="1180"/>
      <c r="B27" s="1180"/>
      <c r="C27" s="1180"/>
      <c r="D27" s="1180"/>
      <c r="E27" s="1180"/>
      <c r="F27" s="1180"/>
      <c r="G27" s="1180"/>
      <c r="H27" s="1180"/>
      <c r="I27" s="1180"/>
      <c r="J27" s="1180"/>
      <c r="K27" s="1180"/>
      <c r="L27" s="1180"/>
      <c r="M27" s="1180"/>
      <c r="N27" s="1180"/>
      <c r="O27" s="1180"/>
    </row>
    <row r="28" spans="1:16" ht="20.25" customHeight="1"/>
    <row r="29" spans="1:16" ht="20.25" customHeight="1"/>
    <row r="30" spans="1:16" ht="20.25" customHeight="1"/>
    <row r="31" spans="1:16" ht="20.25" customHeight="1"/>
    <row r="33" spans="2:15" s="810" customFormat="1"/>
    <row r="34" spans="2:15" s="810" customFormat="1" ht="20.25">
      <c r="H34" s="1181"/>
      <c r="I34" s="1181"/>
      <c r="J34" s="1181"/>
      <c r="K34" s="1181"/>
      <c r="L34" s="1181"/>
      <c r="M34" s="1181"/>
      <c r="N34" s="1181"/>
      <c r="O34" s="1181"/>
    </row>
    <row r="35" spans="2:15">
      <c r="H35" s="1182"/>
      <c r="I35" s="1182"/>
      <c r="J35" s="1182"/>
      <c r="K35" s="1182"/>
      <c r="L35" s="1182"/>
      <c r="M35" s="1182"/>
      <c r="N35" s="1182"/>
      <c r="O35" s="1182"/>
    </row>
    <row r="36" spans="2:15">
      <c r="B36" s="83"/>
      <c r="C36" s="83"/>
      <c r="D36" s="83"/>
      <c r="H36" s="814"/>
      <c r="I36" s="814"/>
      <c r="O36" s="815"/>
    </row>
    <row r="37" spans="2:15">
      <c r="B37" s="83"/>
      <c r="C37" s="83"/>
      <c r="D37" s="816"/>
      <c r="H37" s="814"/>
      <c r="I37" s="814"/>
      <c r="O37" s="817"/>
    </row>
    <row r="38" spans="2:15">
      <c r="B38" s="83"/>
      <c r="C38" s="83"/>
      <c r="D38" s="83"/>
      <c r="H38" s="814"/>
      <c r="I38" s="814"/>
      <c r="O38" s="818"/>
    </row>
    <row r="39" spans="2:15">
      <c r="B39" s="83"/>
      <c r="C39" s="83"/>
      <c r="D39" s="83"/>
      <c r="H39" s="814"/>
      <c r="I39" s="814"/>
      <c r="O39" s="818"/>
    </row>
    <row r="40" spans="2:15">
      <c r="B40" s="83"/>
      <c r="C40" s="83"/>
      <c r="D40" s="83"/>
      <c r="H40" s="814"/>
      <c r="I40" s="814"/>
      <c r="O40" s="818"/>
    </row>
    <row r="41" spans="2:15">
      <c r="B41" s="83"/>
      <c r="C41" s="83"/>
      <c r="D41" s="83"/>
      <c r="H41" s="814"/>
      <c r="I41" s="814"/>
      <c r="O41" s="818"/>
    </row>
    <row r="42" spans="2:15">
      <c r="B42" s="83"/>
      <c r="C42" s="83"/>
      <c r="D42" s="83"/>
      <c r="H42" s="814"/>
      <c r="I42" s="814"/>
      <c r="O42" s="818"/>
    </row>
    <row r="43" spans="2:15">
      <c r="B43" s="83"/>
      <c r="C43" s="83"/>
      <c r="D43" s="83"/>
    </row>
    <row r="44" spans="2:15">
      <c r="B44" s="83"/>
      <c r="C44" s="83"/>
      <c r="D44" s="83"/>
      <c r="H44" s="1179"/>
      <c r="I44" s="1179"/>
      <c r="J44" s="1179"/>
    </row>
    <row r="45" spans="2:15">
      <c r="B45" s="83"/>
      <c r="C45" s="83"/>
      <c r="D45" s="83"/>
      <c r="H45" s="814"/>
      <c r="I45" s="814"/>
      <c r="O45" s="819"/>
    </row>
    <row r="46" spans="2:15">
      <c r="B46" s="83"/>
      <c r="C46" s="83"/>
      <c r="D46" s="83"/>
      <c r="H46" s="814"/>
      <c r="I46" s="814"/>
      <c r="O46" s="817"/>
    </row>
    <row r="47" spans="2:15">
      <c r="B47" s="83"/>
      <c r="C47" s="83"/>
      <c r="D47" s="83"/>
      <c r="H47" s="814"/>
      <c r="I47" s="814"/>
      <c r="O47" s="817"/>
    </row>
    <row r="48" spans="2:15">
      <c r="B48" s="83"/>
      <c r="C48" s="83"/>
      <c r="D48" s="83"/>
      <c r="H48" s="814"/>
      <c r="I48" s="814"/>
      <c r="O48" s="817"/>
    </row>
    <row r="49" spans="2:15">
      <c r="B49" s="83"/>
      <c r="C49" s="83"/>
      <c r="D49" s="83"/>
      <c r="H49" s="814"/>
      <c r="I49" s="814"/>
      <c r="O49" s="817"/>
    </row>
    <row r="50" spans="2:15">
      <c r="B50" s="83"/>
      <c r="C50" s="83"/>
      <c r="D50" s="83"/>
    </row>
    <row r="51" spans="2:15">
      <c r="B51" s="83"/>
      <c r="C51" s="83"/>
      <c r="D51" s="83"/>
    </row>
    <row r="52" spans="2:15">
      <c r="B52" s="83"/>
      <c r="C52" s="83"/>
      <c r="D52" s="83"/>
    </row>
    <row r="53" spans="2:15">
      <c r="B53" s="83"/>
      <c r="C53" s="83"/>
      <c r="D53" s="83"/>
    </row>
  </sheetData>
  <mergeCells count="22">
    <mergeCell ref="A6:O6"/>
    <mergeCell ref="A1:O1"/>
    <mergeCell ref="A2:O2"/>
    <mergeCell ref="A3:O3"/>
    <mergeCell ref="A4:O4"/>
    <mergeCell ref="A5:O5"/>
    <mergeCell ref="A7:O7"/>
    <mergeCell ref="A8:O8"/>
    <mergeCell ref="A9:A11"/>
    <mergeCell ref="B9:D10"/>
    <mergeCell ref="E9:G10"/>
    <mergeCell ref="H9:J10"/>
    <mergeCell ref="K9:K10"/>
    <mergeCell ref="L9:L10"/>
    <mergeCell ref="M9:O10"/>
    <mergeCell ref="H44:J44"/>
    <mergeCell ref="A24:O24"/>
    <mergeCell ref="A25:O25"/>
    <mergeCell ref="A26:O26"/>
    <mergeCell ref="A27:O27"/>
    <mergeCell ref="H34:O34"/>
    <mergeCell ref="H35:O35"/>
  </mergeCells>
  <printOptions horizontalCentered="1"/>
  <pageMargins left="0.5" right="0.5" top="0.5" bottom="0.55000000000000004" header="0" footer="0"/>
  <pageSetup scale="71" firstPageNumber="2" orientation="landscape" useFirstPageNumber="1" horizontalDpi="300" verticalDpi="300" r:id="rId1"/>
  <headerFooter alignWithMargins="0">
    <oddFooter>&amp;CExhibit G</oddFooter>
  </headerFooter>
</worksheet>
</file>

<file path=xl/worksheets/sheet14.xml><?xml version="1.0" encoding="utf-8"?>
<worksheet xmlns="http://schemas.openxmlformats.org/spreadsheetml/2006/main" xmlns:r="http://schemas.openxmlformats.org/officeDocument/2006/relationships">
  <sheetPr>
    <pageSetUpPr fitToPage="1"/>
  </sheetPr>
  <dimension ref="A1:Z39"/>
  <sheetViews>
    <sheetView showGridLines="0" showOutlineSymbols="0" view="pageBreakPreview" zoomScale="70" zoomScaleNormal="75" zoomScaleSheetLayoutView="70" workbookViewId="0">
      <selection activeCell="A22" sqref="A9:L22"/>
    </sheetView>
  </sheetViews>
  <sheetFormatPr defaultColWidth="9.6640625" defaultRowHeight="15.75"/>
  <cols>
    <col min="1" max="1" width="27.77734375" style="23" customWidth="1"/>
    <col min="2" max="2" width="7.5546875" style="23" bestFit="1" customWidth="1"/>
    <col min="3" max="3" width="6.77734375" style="23" customWidth="1"/>
    <col min="4" max="4" width="10.88671875" style="23" bestFit="1" customWidth="1"/>
    <col min="5" max="5" width="5.5546875" style="23" customWidth="1"/>
    <col min="6" max="6" width="5.6640625" style="23" customWidth="1"/>
    <col min="7" max="7" width="7.77734375" style="23" customWidth="1"/>
    <col min="8" max="8" width="9.88671875" style="23" customWidth="1"/>
    <col min="9" max="9" width="10.21875" style="23" customWidth="1"/>
    <col min="10" max="10" width="7.5546875" style="23" bestFit="1" customWidth="1"/>
    <col min="11" max="11" width="6.77734375" style="23" customWidth="1"/>
    <col min="12" max="12" width="10.88671875" style="23" bestFit="1" customWidth="1"/>
    <col min="13" max="13" width="7.5546875" style="356" customWidth="1"/>
    <col min="14" max="16384" width="9.6640625" style="23"/>
  </cols>
  <sheetData>
    <row r="1" spans="1:26" ht="20.25">
      <c r="A1" s="1206" t="s">
        <v>198</v>
      </c>
      <c r="B1" s="1207"/>
      <c r="C1" s="1207"/>
      <c r="D1" s="1207"/>
      <c r="E1" s="1207"/>
      <c r="F1" s="1207"/>
      <c r="G1" s="1207"/>
      <c r="H1" s="1207"/>
      <c r="I1" s="1207"/>
      <c r="J1" s="1207"/>
      <c r="K1" s="1207"/>
      <c r="L1" s="1207"/>
      <c r="M1" s="317" t="s">
        <v>1</v>
      </c>
    </row>
    <row r="2" spans="1:26">
      <c r="A2" s="1183"/>
      <c r="B2" s="1183"/>
      <c r="C2" s="1183"/>
      <c r="D2" s="1183"/>
      <c r="E2" s="1183"/>
      <c r="F2" s="1183"/>
      <c r="G2" s="1183"/>
      <c r="H2" s="1183"/>
      <c r="I2" s="1183"/>
      <c r="J2" s="1183"/>
      <c r="K2" s="1183"/>
      <c r="L2" s="1183"/>
      <c r="M2" s="317" t="s">
        <v>1</v>
      </c>
    </row>
    <row r="3" spans="1:26" ht="18.75">
      <c r="A3" s="1208" t="s">
        <v>199</v>
      </c>
      <c r="B3" s="1209"/>
      <c r="C3" s="1209"/>
      <c r="D3" s="1209"/>
      <c r="E3" s="1209"/>
      <c r="F3" s="1209"/>
      <c r="G3" s="1209"/>
      <c r="H3" s="1209"/>
      <c r="I3" s="1209"/>
      <c r="J3" s="1209"/>
      <c r="K3" s="1209"/>
      <c r="L3" s="1209"/>
      <c r="M3" s="317" t="s">
        <v>1</v>
      </c>
    </row>
    <row r="4" spans="1:26" ht="16.5">
      <c r="A4" s="1210" t="s">
        <v>69</v>
      </c>
      <c r="B4" s="1205"/>
      <c r="C4" s="1205"/>
      <c r="D4" s="1205"/>
      <c r="E4" s="1205"/>
      <c r="F4" s="1205"/>
      <c r="G4" s="1205"/>
      <c r="H4" s="1205"/>
      <c r="I4" s="1205"/>
      <c r="J4" s="1205"/>
      <c r="K4" s="1205"/>
      <c r="L4" s="1205"/>
      <c r="M4" s="317" t="s">
        <v>1</v>
      </c>
    </row>
    <row r="5" spans="1:26" ht="16.5">
      <c r="A5" s="1210" t="s">
        <v>70</v>
      </c>
      <c r="B5" s="1209"/>
      <c r="C5" s="1209"/>
      <c r="D5" s="1209"/>
      <c r="E5" s="1209"/>
      <c r="F5" s="1209"/>
      <c r="G5" s="1209"/>
      <c r="H5" s="1209"/>
      <c r="I5" s="1209"/>
      <c r="J5" s="1209"/>
      <c r="K5" s="1209"/>
      <c r="L5" s="1209"/>
      <c r="M5" s="317" t="s">
        <v>1</v>
      </c>
    </row>
    <row r="6" spans="1:26">
      <c r="A6" s="1204" t="s">
        <v>5</v>
      </c>
      <c r="B6" s="1205"/>
      <c r="C6" s="1205"/>
      <c r="D6" s="1205"/>
      <c r="E6" s="1205"/>
      <c r="F6" s="1205"/>
      <c r="G6" s="1205"/>
      <c r="H6" s="1205"/>
      <c r="I6" s="1205"/>
      <c r="J6" s="1205"/>
      <c r="K6" s="1205"/>
      <c r="L6" s="1205"/>
      <c r="M6" s="317" t="s">
        <v>1</v>
      </c>
    </row>
    <row r="7" spans="1:26">
      <c r="A7" s="1183"/>
      <c r="B7" s="1183"/>
      <c r="C7" s="1183"/>
      <c r="D7" s="1183"/>
      <c r="E7" s="1183"/>
      <c r="F7" s="1183"/>
      <c r="G7" s="1183"/>
      <c r="H7" s="1183"/>
      <c r="I7" s="1183"/>
      <c r="J7" s="1183"/>
      <c r="K7" s="1183"/>
      <c r="L7" s="1183"/>
      <c r="M7" s="317" t="s">
        <v>1</v>
      </c>
    </row>
    <row r="8" spans="1:26">
      <c r="A8" s="1184"/>
      <c r="B8" s="1184"/>
      <c r="C8" s="1184"/>
      <c r="D8" s="1184"/>
      <c r="E8" s="1184"/>
      <c r="F8" s="1184"/>
      <c r="G8" s="1184"/>
      <c r="H8" s="1184"/>
      <c r="I8" s="1184"/>
      <c r="J8" s="1184"/>
      <c r="K8" s="1184"/>
      <c r="L8" s="1184"/>
      <c r="M8" s="317" t="s">
        <v>1</v>
      </c>
    </row>
    <row r="9" spans="1:26" ht="15.75" customHeight="1">
      <c r="A9" s="1213" t="s">
        <v>182</v>
      </c>
      <c r="B9" s="1214" t="s">
        <v>206</v>
      </c>
      <c r="C9" s="1215"/>
      <c r="D9" s="1216"/>
      <c r="E9" s="1214" t="s">
        <v>178</v>
      </c>
      <c r="F9" s="1215"/>
      <c r="G9" s="1216"/>
      <c r="H9" s="1217" t="s">
        <v>179</v>
      </c>
      <c r="I9" s="1218" t="s">
        <v>180</v>
      </c>
      <c r="J9" s="1214" t="s">
        <v>201</v>
      </c>
      <c r="K9" s="1215"/>
      <c r="L9" s="1216"/>
      <c r="M9" s="317" t="s">
        <v>1</v>
      </c>
    </row>
    <row r="10" spans="1:26">
      <c r="A10" s="1186"/>
      <c r="B10" s="1191"/>
      <c r="C10" s="1192"/>
      <c r="D10" s="1193"/>
      <c r="E10" s="1191"/>
      <c r="F10" s="1192"/>
      <c r="G10" s="1193"/>
      <c r="H10" s="1201"/>
      <c r="I10" s="1203"/>
      <c r="J10" s="1191"/>
      <c r="K10" s="1192"/>
      <c r="L10" s="1193"/>
      <c r="M10" s="317" t="s">
        <v>1</v>
      </c>
    </row>
    <row r="11" spans="1:26" ht="16.5" thickBot="1">
      <c r="A11" s="1187"/>
      <c r="B11" s="370" t="s">
        <v>54</v>
      </c>
      <c r="C11" s="371" t="s">
        <v>8</v>
      </c>
      <c r="D11" s="371" t="s">
        <v>9</v>
      </c>
      <c r="E11" s="370" t="s">
        <v>54</v>
      </c>
      <c r="F11" s="371" t="s">
        <v>8</v>
      </c>
      <c r="G11" s="371" t="s">
        <v>9</v>
      </c>
      <c r="H11" s="372" t="s">
        <v>9</v>
      </c>
      <c r="I11" s="373" t="s">
        <v>9</v>
      </c>
      <c r="J11" s="370" t="s">
        <v>54</v>
      </c>
      <c r="K11" s="371" t="s">
        <v>8</v>
      </c>
      <c r="L11" s="374" t="s">
        <v>9</v>
      </c>
      <c r="M11" s="317" t="s">
        <v>1</v>
      </c>
    </row>
    <row r="12" spans="1:26">
      <c r="A12" s="375" t="s">
        <v>70</v>
      </c>
      <c r="B12" s="376">
        <v>1497</v>
      </c>
      <c r="C12" s="377">
        <v>1431</v>
      </c>
      <c r="D12" s="377">
        <v>305941</v>
      </c>
      <c r="E12" s="376">
        <v>0</v>
      </c>
      <c r="F12" s="377">
        <v>0</v>
      </c>
      <c r="G12" s="377">
        <v>0</v>
      </c>
      <c r="H12" s="378">
        <v>41727</v>
      </c>
      <c r="I12" s="379">
        <v>14034</v>
      </c>
      <c r="J12" s="376">
        <f>B12+E12</f>
        <v>1497</v>
      </c>
      <c r="K12" s="377">
        <f>C12+F12</f>
        <v>1431</v>
      </c>
      <c r="L12" s="380">
        <f>D12+G12+H12+I12</f>
        <v>361702</v>
      </c>
      <c r="M12" s="317" t="s">
        <v>1</v>
      </c>
    </row>
    <row r="13" spans="1:26">
      <c r="A13" s="381" t="s">
        <v>193</v>
      </c>
      <c r="B13" s="382">
        <f t="shared" ref="B13:D13" si="0">SUM(B12:B12)</f>
        <v>1497</v>
      </c>
      <c r="C13" s="383">
        <f t="shared" si="0"/>
        <v>1431</v>
      </c>
      <c r="D13" s="45">
        <f t="shared" si="0"/>
        <v>305941</v>
      </c>
      <c r="E13" s="382">
        <f t="shared" ref="E13:L13" si="1">SUM(E12:E12)</f>
        <v>0</v>
      </c>
      <c r="F13" s="383">
        <f t="shared" si="1"/>
        <v>0</v>
      </c>
      <c r="G13" s="45">
        <f t="shared" si="1"/>
        <v>0</v>
      </c>
      <c r="H13" s="385">
        <f t="shared" si="1"/>
        <v>41727</v>
      </c>
      <c r="I13" s="45">
        <f t="shared" si="1"/>
        <v>14034</v>
      </c>
      <c r="J13" s="382">
        <f t="shared" si="1"/>
        <v>1497</v>
      </c>
      <c r="K13" s="383">
        <f t="shared" si="1"/>
        <v>1431</v>
      </c>
      <c r="L13" s="386">
        <f t="shared" si="1"/>
        <v>361702</v>
      </c>
      <c r="M13" s="317" t="s">
        <v>1</v>
      </c>
    </row>
    <row r="14" spans="1:26">
      <c r="A14" s="47" t="s">
        <v>61</v>
      </c>
      <c r="B14" s="64" t="s">
        <v>109</v>
      </c>
      <c r="C14" s="65"/>
      <c r="D14" s="65"/>
      <c r="E14" s="64"/>
      <c r="F14" s="65"/>
      <c r="G14" s="65"/>
      <c r="H14" s="22"/>
      <c r="I14" s="65"/>
      <c r="J14" s="64"/>
      <c r="K14" s="65">
        <f>C14+F14</f>
        <v>0</v>
      </c>
      <c r="L14" s="66"/>
      <c r="M14" s="317" t="s">
        <v>1</v>
      </c>
      <c r="N14" s="337"/>
      <c r="O14" s="337"/>
      <c r="P14" s="337"/>
      <c r="Q14" s="337"/>
      <c r="R14" s="337"/>
      <c r="S14" s="337"/>
      <c r="T14" s="337"/>
      <c r="U14" s="337"/>
      <c r="V14" s="337"/>
      <c r="W14" s="337"/>
      <c r="X14" s="337"/>
      <c r="Y14" s="337"/>
      <c r="Z14" s="337"/>
    </row>
    <row r="15" spans="1:26">
      <c r="A15" s="47" t="s">
        <v>62</v>
      </c>
      <c r="B15" s="387"/>
      <c r="C15" s="388">
        <f>SUM(C13:C14)</f>
        <v>1431</v>
      </c>
      <c r="D15" s="388"/>
      <c r="E15" s="387"/>
      <c r="F15" s="388">
        <f>+F13+F14</f>
        <v>0</v>
      </c>
      <c r="G15" s="388"/>
      <c r="H15" s="389"/>
      <c r="I15" s="388"/>
      <c r="J15" s="387"/>
      <c r="K15" s="388">
        <f>C15+F15</f>
        <v>1431</v>
      </c>
      <c r="L15" s="390"/>
      <c r="M15" s="317" t="s">
        <v>1</v>
      </c>
    </row>
    <row r="16" spans="1:26">
      <c r="A16" s="391" t="s">
        <v>186</v>
      </c>
      <c r="B16" s="67"/>
      <c r="C16" s="35"/>
      <c r="D16" s="35"/>
      <c r="E16" s="67"/>
      <c r="F16" s="35"/>
      <c r="G16" s="35"/>
      <c r="H16" s="12"/>
      <c r="I16" s="35"/>
      <c r="J16" s="67"/>
      <c r="K16" s="35"/>
      <c r="L16" s="13"/>
      <c r="M16" s="317" t="s">
        <v>1</v>
      </c>
    </row>
    <row r="17" spans="1:13">
      <c r="A17" s="392" t="s">
        <v>64</v>
      </c>
      <c r="B17" s="67"/>
      <c r="C17" s="35">
        <v>67</v>
      </c>
      <c r="D17" s="35"/>
      <c r="E17" s="67"/>
      <c r="F17" s="35">
        <v>0</v>
      </c>
      <c r="G17" s="35"/>
      <c r="H17" s="12"/>
      <c r="I17" s="35"/>
      <c r="J17" s="67"/>
      <c r="K17" s="35">
        <f>C17+F17</f>
        <v>67</v>
      </c>
      <c r="L17" s="13"/>
      <c r="M17" s="317" t="s">
        <v>1</v>
      </c>
    </row>
    <row r="18" spans="1:13">
      <c r="A18" s="393" t="s">
        <v>65</v>
      </c>
      <c r="B18" s="64"/>
      <c r="C18" s="65">
        <v>17</v>
      </c>
      <c r="D18" s="65"/>
      <c r="E18" s="64"/>
      <c r="F18" s="65">
        <v>0</v>
      </c>
      <c r="G18" s="65"/>
      <c r="H18" s="22"/>
      <c r="I18" s="65"/>
      <c r="J18" s="64"/>
      <c r="K18" s="65">
        <f>C18+F18</f>
        <v>17</v>
      </c>
      <c r="L18" s="66"/>
      <c r="M18" s="317" t="s">
        <v>1</v>
      </c>
    </row>
    <row r="19" spans="1:13">
      <c r="A19" s="47" t="s">
        <v>187</v>
      </c>
      <c r="B19" s="64"/>
      <c r="C19" s="65">
        <f>C18+C17+C15</f>
        <v>1515</v>
      </c>
      <c r="D19" s="394"/>
      <c r="E19" s="64"/>
      <c r="F19" s="65">
        <f>F18+F17+F15</f>
        <v>0</v>
      </c>
      <c r="G19" s="394"/>
      <c r="H19" s="395"/>
      <c r="I19" s="394"/>
      <c r="J19" s="64"/>
      <c r="K19" s="65">
        <f>K18+K17+K15</f>
        <v>1515</v>
      </c>
      <c r="L19" s="396"/>
      <c r="M19" s="317" t="s">
        <v>1</v>
      </c>
    </row>
    <row r="20" spans="1:13">
      <c r="B20" s="355"/>
      <c r="C20" s="355"/>
      <c r="D20" s="355"/>
      <c r="E20" s="355"/>
      <c r="F20" s="355"/>
      <c r="G20" s="355"/>
      <c r="H20" s="355"/>
      <c r="I20" s="355"/>
      <c r="J20" s="355"/>
      <c r="K20" s="355"/>
      <c r="L20" s="355"/>
      <c r="M20" s="317" t="s">
        <v>1</v>
      </c>
    </row>
    <row r="21" spans="1:13" ht="35.25" customHeight="1">
      <c r="A21" s="1211" t="s">
        <v>207</v>
      </c>
      <c r="B21" s="1211"/>
      <c r="C21" s="1211"/>
      <c r="D21" s="1211"/>
      <c r="E21" s="1211"/>
      <c r="F21" s="1211"/>
      <c r="G21" s="1211"/>
      <c r="H21" s="1211"/>
      <c r="I21" s="1211"/>
      <c r="J21" s="1211"/>
      <c r="K21" s="1211"/>
      <c r="L21" s="1211"/>
      <c r="M21" s="317" t="s">
        <v>1</v>
      </c>
    </row>
    <row r="22" spans="1:13" ht="20.25" customHeight="1">
      <c r="A22" s="1212" t="s">
        <v>208</v>
      </c>
      <c r="B22" s="1212"/>
      <c r="C22" s="1212"/>
      <c r="D22" s="1212"/>
      <c r="E22" s="1212"/>
      <c r="F22" s="1212"/>
      <c r="G22" s="1212"/>
      <c r="H22" s="1212"/>
      <c r="I22" s="1212"/>
      <c r="J22" s="1212"/>
      <c r="K22" s="1212"/>
      <c r="L22" s="1212"/>
      <c r="M22" s="317" t="s">
        <v>1</v>
      </c>
    </row>
    <row r="23" spans="1:13" ht="14.45" customHeight="1">
      <c r="A23" s="355"/>
      <c r="B23" s="397"/>
      <c r="C23" s="397"/>
      <c r="D23" s="397"/>
      <c r="E23" s="397"/>
      <c r="F23" s="397"/>
      <c r="G23" s="397"/>
      <c r="H23" s="397"/>
      <c r="I23" s="397"/>
      <c r="J23" s="355"/>
      <c r="K23" s="355"/>
      <c r="L23" s="355"/>
      <c r="M23" s="317" t="s">
        <v>67</v>
      </c>
    </row>
    <row r="24" spans="1:13">
      <c r="A24" s="354"/>
      <c r="B24" s="355"/>
      <c r="C24" s="355"/>
      <c r="D24" s="355"/>
      <c r="E24" s="355"/>
      <c r="F24" s="355"/>
      <c r="G24" s="355"/>
      <c r="H24" s="355"/>
      <c r="I24" s="355"/>
      <c r="J24" s="355"/>
      <c r="K24" s="355"/>
      <c r="L24" s="355"/>
    </row>
    <row r="25" spans="1:13">
      <c r="A25" s="357"/>
      <c r="B25" s="357"/>
      <c r="C25" s="357"/>
      <c r="D25" s="357"/>
      <c r="E25" s="355"/>
      <c r="F25" s="355"/>
      <c r="G25" s="355"/>
      <c r="H25" s="355"/>
      <c r="I25" s="355"/>
      <c r="J25" s="355"/>
      <c r="K25" s="355"/>
      <c r="L25" s="355"/>
    </row>
    <row r="26" spans="1:13" ht="18">
      <c r="A26" s="1150"/>
      <c r="B26" s="1151"/>
      <c r="C26" s="1151"/>
      <c r="D26" s="1151"/>
      <c r="E26" s="1151"/>
      <c r="F26" s="1151"/>
      <c r="G26" s="1151"/>
      <c r="H26" s="1151"/>
      <c r="I26" s="1151"/>
      <c r="J26" s="1151"/>
      <c r="K26" s="1151"/>
      <c r="L26" s="1151"/>
    </row>
    <row r="27" spans="1:13" ht="18">
      <c r="A27" s="358"/>
      <c r="B27" s="359"/>
      <c r="C27" s="359"/>
      <c r="D27" s="359"/>
      <c r="E27" s="359"/>
      <c r="F27" s="359"/>
      <c r="G27" s="359"/>
      <c r="H27" s="359"/>
      <c r="I27" s="359"/>
      <c r="J27" s="359"/>
      <c r="K27" s="359"/>
      <c r="L27" s="359"/>
    </row>
    <row r="28" spans="1:13" ht="18">
      <c r="A28" s="1144"/>
      <c r="B28" s="1146"/>
      <c r="C28" s="1146"/>
      <c r="D28" s="1146"/>
      <c r="E28" s="1146"/>
      <c r="F28" s="1146"/>
      <c r="G28" s="1146"/>
      <c r="H28" s="1146"/>
      <c r="I28" s="1146"/>
      <c r="J28" s="1146"/>
      <c r="K28" s="1146"/>
      <c r="L28" s="1146"/>
    </row>
    <row r="29" spans="1:13" ht="24" customHeight="1">
      <c r="A29" s="1145"/>
      <c r="B29" s="1146"/>
      <c r="C29" s="1146"/>
      <c r="D29" s="1146"/>
      <c r="E29" s="1146"/>
      <c r="F29" s="1146"/>
      <c r="G29" s="1146"/>
      <c r="H29" s="1146"/>
      <c r="I29" s="1146"/>
      <c r="J29" s="1146"/>
      <c r="K29" s="1146"/>
      <c r="L29" s="1146"/>
    </row>
    <row r="30" spans="1:13" ht="23.25" customHeight="1">
      <c r="A30" s="1144"/>
      <c r="B30" s="1145"/>
      <c r="C30" s="1145"/>
      <c r="D30" s="1145"/>
      <c r="E30" s="1145"/>
      <c r="F30" s="1145"/>
      <c r="G30" s="1145"/>
      <c r="H30" s="1145"/>
      <c r="I30" s="1145"/>
      <c r="J30" s="1145"/>
      <c r="K30" s="1145"/>
      <c r="L30" s="1145"/>
    </row>
    <row r="31" spans="1:13" ht="9.75" customHeight="1">
      <c r="A31" s="360"/>
      <c r="B31" s="360"/>
      <c r="C31" s="360"/>
      <c r="D31" s="360"/>
      <c r="E31" s="360"/>
      <c r="F31" s="360"/>
      <c r="G31" s="360"/>
      <c r="H31" s="360"/>
      <c r="I31" s="360"/>
      <c r="J31" s="360"/>
      <c r="K31" s="360"/>
      <c r="L31" s="360"/>
    </row>
    <row r="32" spans="1:13" ht="11.25" customHeight="1">
      <c r="A32" s="360"/>
      <c r="B32" s="360"/>
      <c r="C32" s="360"/>
      <c r="D32" s="360"/>
      <c r="E32" s="360"/>
      <c r="F32" s="360"/>
      <c r="G32" s="360"/>
      <c r="H32" s="360"/>
      <c r="I32" s="360"/>
      <c r="J32" s="360"/>
      <c r="K32" s="360"/>
      <c r="L32" s="360"/>
    </row>
    <row r="33" spans="1:13" ht="18">
      <c r="A33" s="1145"/>
      <c r="B33" s="1145"/>
      <c r="C33" s="1145"/>
      <c r="D33" s="1145"/>
      <c r="E33" s="1145"/>
      <c r="F33" s="1145"/>
      <c r="G33" s="1145"/>
      <c r="H33" s="1145"/>
      <c r="I33" s="1145"/>
      <c r="J33" s="1145"/>
      <c r="K33" s="1145"/>
      <c r="L33" s="1145"/>
    </row>
    <row r="34" spans="1:13" ht="7.5" customHeight="1">
      <c r="A34" s="361"/>
      <c r="B34" s="361"/>
      <c r="C34" s="361"/>
      <c r="D34" s="361"/>
      <c r="E34" s="361"/>
      <c r="F34" s="361"/>
      <c r="G34" s="361"/>
      <c r="H34" s="361"/>
      <c r="I34" s="361"/>
      <c r="J34" s="361"/>
      <c r="K34" s="361"/>
      <c r="L34" s="361"/>
    </row>
    <row r="35" spans="1:13" ht="18">
      <c r="A35" s="362"/>
      <c r="B35" s="361"/>
      <c r="C35" s="361"/>
      <c r="D35" s="361"/>
      <c r="E35" s="361"/>
      <c r="F35" s="361"/>
      <c r="G35" s="361"/>
      <c r="H35" s="361"/>
      <c r="I35" s="361"/>
      <c r="J35" s="361"/>
      <c r="K35" s="361"/>
      <c r="L35" s="361"/>
    </row>
    <row r="36" spans="1:13" ht="11.25" customHeight="1">
      <c r="A36" s="360"/>
      <c r="B36" s="360"/>
      <c r="C36" s="360"/>
      <c r="D36" s="360"/>
      <c r="E36" s="360"/>
      <c r="F36" s="360"/>
      <c r="G36" s="360"/>
      <c r="H36" s="360"/>
      <c r="I36" s="360"/>
      <c r="J36" s="360"/>
      <c r="K36" s="360"/>
      <c r="L36" s="360"/>
    </row>
    <row r="37" spans="1:13" ht="15" customHeight="1">
      <c r="A37" s="1145"/>
      <c r="B37" s="1146"/>
      <c r="C37" s="1146"/>
      <c r="D37" s="1146"/>
      <c r="E37" s="1146"/>
      <c r="F37" s="1146"/>
      <c r="G37" s="1146"/>
      <c r="H37" s="1146"/>
      <c r="I37" s="1146"/>
      <c r="J37" s="1146"/>
      <c r="K37" s="1146"/>
      <c r="L37" s="1146"/>
    </row>
    <row r="38" spans="1:13" ht="12" customHeight="1">
      <c r="A38" s="363"/>
      <c r="B38" s="363"/>
      <c r="C38" s="363"/>
      <c r="D38" s="363"/>
      <c r="E38" s="363"/>
      <c r="F38" s="363"/>
      <c r="G38" s="363"/>
      <c r="H38" s="363"/>
      <c r="I38" s="363"/>
      <c r="J38" s="363"/>
      <c r="K38" s="363"/>
      <c r="L38" s="364"/>
    </row>
    <row r="39" spans="1:13" ht="36" customHeight="1">
      <c r="A39" s="1147"/>
      <c r="B39" s="912"/>
      <c r="C39" s="912"/>
      <c r="D39" s="912"/>
      <c r="E39" s="912"/>
      <c r="F39" s="912"/>
      <c r="G39" s="912"/>
      <c r="H39" s="912"/>
      <c r="I39" s="912"/>
      <c r="J39" s="912"/>
      <c r="K39" s="912"/>
      <c r="L39" s="912"/>
      <c r="M39" s="912"/>
    </row>
  </sheetData>
  <mergeCells count="23">
    <mergeCell ref="A6:L6"/>
    <mergeCell ref="A1:L1"/>
    <mergeCell ref="A2:L2"/>
    <mergeCell ref="A3:L3"/>
    <mergeCell ref="A4:L4"/>
    <mergeCell ref="A5:L5"/>
    <mergeCell ref="A7:L7"/>
    <mergeCell ref="A8:L8"/>
    <mergeCell ref="A9:A11"/>
    <mergeCell ref="B9:D10"/>
    <mergeCell ref="E9:G10"/>
    <mergeCell ref="H9:H10"/>
    <mergeCell ref="I9:I10"/>
    <mergeCell ref="J9:L10"/>
    <mergeCell ref="A33:L33"/>
    <mergeCell ref="A37:L37"/>
    <mergeCell ref="A39:M39"/>
    <mergeCell ref="A21:L21"/>
    <mergeCell ref="A22:L22"/>
    <mergeCell ref="A26:L26"/>
    <mergeCell ref="A28:L28"/>
    <mergeCell ref="A29:L29"/>
    <mergeCell ref="A30:L30"/>
  </mergeCells>
  <printOptions horizontalCentered="1"/>
  <pageMargins left="0.5" right="0.5" top="0.5" bottom="0.55000000000000004" header="0" footer="0"/>
  <pageSetup scale="91" firstPageNumber="2" orientation="landscape" useFirstPageNumber="1" horizontalDpi="300" verticalDpi="300" r:id="rId1"/>
  <headerFooter alignWithMargins="0">
    <oddFooter>&amp;C&amp;"Times New Roman,Regular"Exhibit G</oddFooter>
  </headerFooter>
</worksheet>
</file>

<file path=xl/worksheets/sheet15.xml><?xml version="1.0" encoding="utf-8"?>
<worksheet xmlns="http://schemas.openxmlformats.org/spreadsheetml/2006/main" xmlns:r="http://schemas.openxmlformats.org/officeDocument/2006/relationships">
  <sheetPr>
    <pageSetUpPr fitToPage="1"/>
  </sheetPr>
  <dimension ref="A1:N29"/>
  <sheetViews>
    <sheetView view="pageBreakPreview" zoomScale="75" zoomScaleNormal="100" zoomScaleSheetLayoutView="75" workbookViewId="0">
      <selection activeCell="A9" sqref="A9:L19"/>
    </sheetView>
  </sheetViews>
  <sheetFormatPr defaultRowHeight="15.75"/>
  <cols>
    <col min="1" max="1" width="35.21875" style="24" customWidth="1"/>
    <col min="2" max="7" width="8.88671875" style="24"/>
    <col min="8" max="8" width="9.44140625" style="23" customWidth="1"/>
    <col min="9" max="9" width="10" style="23" customWidth="1"/>
    <col min="10" max="16384" width="8.88671875" style="24"/>
  </cols>
  <sheetData>
    <row r="1" spans="1:14" ht="20.25">
      <c r="A1" s="1036" t="s">
        <v>198</v>
      </c>
      <c r="B1" s="1037"/>
      <c r="C1" s="1037"/>
      <c r="D1" s="1037"/>
      <c r="E1" s="1037"/>
      <c r="F1" s="1037"/>
      <c r="G1" s="1037"/>
      <c r="H1" s="1037"/>
      <c r="I1" s="1037"/>
      <c r="J1" s="1037"/>
      <c r="K1" s="1037"/>
      <c r="L1" s="1037"/>
      <c r="M1" s="317" t="s">
        <v>1</v>
      </c>
      <c r="N1" s="23"/>
    </row>
    <row r="2" spans="1:14">
      <c r="A2" s="1152"/>
      <c r="B2" s="1152"/>
      <c r="C2" s="1152"/>
      <c r="D2" s="1152"/>
      <c r="E2" s="1152"/>
      <c r="F2" s="1152"/>
      <c r="G2" s="1152"/>
      <c r="H2" s="1152"/>
      <c r="I2" s="1152"/>
      <c r="J2" s="1152"/>
      <c r="K2" s="1152"/>
      <c r="L2" s="1152"/>
      <c r="M2" s="317" t="s">
        <v>1</v>
      </c>
      <c r="N2" s="23"/>
    </row>
    <row r="3" spans="1:14" ht="18.75">
      <c r="A3" s="1169" t="s">
        <v>199</v>
      </c>
      <c r="B3" s="1170"/>
      <c r="C3" s="1170"/>
      <c r="D3" s="1170"/>
      <c r="E3" s="1170"/>
      <c r="F3" s="1170"/>
      <c r="G3" s="1170"/>
      <c r="H3" s="1170"/>
      <c r="I3" s="1170"/>
      <c r="J3" s="1170"/>
      <c r="K3" s="1170"/>
      <c r="L3" s="1170"/>
      <c r="M3" s="317" t="s">
        <v>1</v>
      </c>
      <c r="N3" s="23"/>
    </row>
    <row r="4" spans="1:14" ht="16.5">
      <c r="A4" s="1171" t="s">
        <v>209</v>
      </c>
      <c r="B4" s="1168"/>
      <c r="C4" s="1168"/>
      <c r="D4" s="1168"/>
      <c r="E4" s="1168"/>
      <c r="F4" s="1168"/>
      <c r="G4" s="1168"/>
      <c r="H4" s="1168"/>
      <c r="I4" s="1168"/>
      <c r="J4" s="1168"/>
      <c r="K4" s="1168"/>
      <c r="L4" s="1168"/>
      <c r="M4" s="317" t="s">
        <v>1</v>
      </c>
      <c r="N4" s="23"/>
    </row>
    <row r="5" spans="1:14" ht="16.5">
      <c r="A5" s="1171" t="s">
        <v>77</v>
      </c>
      <c r="B5" s="1170"/>
      <c r="C5" s="1170"/>
      <c r="D5" s="1170"/>
      <c r="E5" s="1170"/>
      <c r="F5" s="1170"/>
      <c r="G5" s="1170"/>
      <c r="H5" s="1170"/>
      <c r="I5" s="1170"/>
      <c r="J5" s="1170"/>
      <c r="K5" s="1170"/>
      <c r="L5" s="1170"/>
      <c r="M5" s="317" t="s">
        <v>1</v>
      </c>
      <c r="N5" s="23"/>
    </row>
    <row r="6" spans="1:14">
      <c r="A6" s="1167" t="s">
        <v>5</v>
      </c>
      <c r="B6" s="1168"/>
      <c r="C6" s="1168"/>
      <c r="D6" s="1168"/>
      <c r="E6" s="1168"/>
      <c r="F6" s="1168"/>
      <c r="G6" s="1168"/>
      <c r="H6" s="1168"/>
      <c r="I6" s="1168"/>
      <c r="J6" s="1168"/>
      <c r="K6" s="1168"/>
      <c r="L6" s="1168"/>
      <c r="M6" s="317" t="s">
        <v>1</v>
      </c>
      <c r="N6" s="23"/>
    </row>
    <row r="7" spans="1:14">
      <c r="A7" s="1152"/>
      <c r="B7" s="1152"/>
      <c r="C7" s="1152"/>
      <c r="D7" s="1152"/>
      <c r="E7" s="1152"/>
      <c r="F7" s="1152"/>
      <c r="G7" s="1152"/>
      <c r="H7" s="1152"/>
      <c r="I7" s="1152"/>
      <c r="J7" s="1152"/>
      <c r="K7" s="1152"/>
      <c r="L7" s="1152"/>
      <c r="M7" s="317" t="s">
        <v>1</v>
      </c>
      <c r="N7" s="23"/>
    </row>
    <row r="8" spans="1:14">
      <c r="A8" s="1153"/>
      <c r="B8" s="1153"/>
      <c r="C8" s="1153"/>
      <c r="D8" s="1153"/>
      <c r="E8" s="1153"/>
      <c r="F8" s="1153"/>
      <c r="G8" s="1153"/>
      <c r="H8" s="1153"/>
      <c r="I8" s="1153"/>
      <c r="J8" s="1153"/>
      <c r="K8" s="1153"/>
      <c r="L8" s="1153"/>
      <c r="M8" s="317" t="s">
        <v>1</v>
      </c>
      <c r="N8" s="23"/>
    </row>
    <row r="9" spans="1:14" ht="15.75" customHeight="1">
      <c r="A9" s="1154" t="s">
        <v>182</v>
      </c>
      <c r="B9" s="1157" t="s">
        <v>200</v>
      </c>
      <c r="C9" s="1158"/>
      <c r="D9" s="1159"/>
      <c r="E9" s="1157" t="s">
        <v>178</v>
      </c>
      <c r="F9" s="1158"/>
      <c r="G9" s="1159"/>
      <c r="H9" s="1163" t="s">
        <v>179</v>
      </c>
      <c r="I9" s="1165" t="s">
        <v>180</v>
      </c>
      <c r="J9" s="1157" t="s">
        <v>201</v>
      </c>
      <c r="K9" s="1158"/>
      <c r="L9" s="1159"/>
      <c r="M9" s="317" t="s">
        <v>1</v>
      </c>
      <c r="N9" s="23"/>
    </row>
    <row r="10" spans="1:14">
      <c r="A10" s="1155"/>
      <c r="B10" s="1160"/>
      <c r="C10" s="1161"/>
      <c r="D10" s="1162"/>
      <c r="E10" s="1160"/>
      <c r="F10" s="1161"/>
      <c r="G10" s="1162"/>
      <c r="H10" s="1164"/>
      <c r="I10" s="1166"/>
      <c r="J10" s="1160"/>
      <c r="K10" s="1161"/>
      <c r="L10" s="1162"/>
      <c r="M10" s="317" t="s">
        <v>1</v>
      </c>
      <c r="N10" s="23"/>
    </row>
    <row r="11" spans="1:14" ht="16.5" thickBot="1">
      <c r="A11" s="1156"/>
      <c r="B11" s="318" t="s">
        <v>54</v>
      </c>
      <c r="C11" s="319" t="s">
        <v>8</v>
      </c>
      <c r="D11" s="319" t="s">
        <v>9</v>
      </c>
      <c r="E11" s="318" t="s">
        <v>54</v>
      </c>
      <c r="F11" s="319" t="s">
        <v>8</v>
      </c>
      <c r="G11" s="319" t="s">
        <v>9</v>
      </c>
      <c r="H11" s="320" t="s">
        <v>9</v>
      </c>
      <c r="I11" s="321" t="s">
        <v>9</v>
      </c>
      <c r="J11" s="318" t="s">
        <v>54</v>
      </c>
      <c r="K11" s="319" t="s">
        <v>8</v>
      </c>
      <c r="L11" s="322" t="s">
        <v>9</v>
      </c>
      <c r="M11" s="317" t="s">
        <v>1</v>
      </c>
      <c r="N11" s="23"/>
    </row>
    <row r="12" spans="1:14">
      <c r="A12" s="365" t="s">
        <v>77</v>
      </c>
      <c r="B12" s="343">
        <v>0</v>
      </c>
      <c r="C12" s="344">
        <v>0</v>
      </c>
      <c r="D12" s="344">
        <v>10000</v>
      </c>
      <c r="E12" s="343"/>
      <c r="F12" s="344"/>
      <c r="G12" s="344"/>
      <c r="H12" s="345"/>
      <c r="I12" s="344"/>
      <c r="J12" s="343">
        <v>0</v>
      </c>
      <c r="K12" s="344">
        <v>0</v>
      </c>
      <c r="L12" s="346">
        <v>10000</v>
      </c>
      <c r="M12" s="317" t="s">
        <v>1</v>
      </c>
      <c r="N12" s="23"/>
    </row>
    <row r="13" spans="1:14">
      <c r="A13" s="329" t="s">
        <v>193</v>
      </c>
      <c r="B13" s="330">
        <f t="shared" ref="B13:I13" si="0">SUM(B12:B12)</f>
        <v>0</v>
      </c>
      <c r="C13" s="331">
        <f t="shared" si="0"/>
        <v>0</v>
      </c>
      <c r="D13" s="332">
        <f t="shared" si="0"/>
        <v>10000</v>
      </c>
      <c r="E13" s="330">
        <f t="shared" si="0"/>
        <v>0</v>
      </c>
      <c r="F13" s="331">
        <f t="shared" si="0"/>
        <v>0</v>
      </c>
      <c r="G13" s="332">
        <f t="shared" si="0"/>
        <v>0</v>
      </c>
      <c r="H13" s="333">
        <f t="shared" si="0"/>
        <v>0</v>
      </c>
      <c r="I13" s="332">
        <f t="shared" si="0"/>
        <v>0</v>
      </c>
      <c r="J13" s="330">
        <v>0</v>
      </c>
      <c r="K13" s="331">
        <v>0</v>
      </c>
      <c r="L13" s="334">
        <v>10000</v>
      </c>
      <c r="M13" s="317" t="s">
        <v>1</v>
      </c>
      <c r="N13" s="23"/>
    </row>
    <row r="14" spans="1:14">
      <c r="A14" s="335" t="s">
        <v>61</v>
      </c>
      <c r="B14" s="324" t="s">
        <v>109</v>
      </c>
      <c r="C14" s="325"/>
      <c r="D14" s="325"/>
      <c r="E14" s="324"/>
      <c r="F14" s="325"/>
      <c r="G14" s="325"/>
      <c r="H14" s="336"/>
      <c r="I14" s="325"/>
      <c r="J14" s="324"/>
      <c r="K14" s="325">
        <v>0</v>
      </c>
      <c r="L14" s="328"/>
      <c r="M14" s="317" t="s">
        <v>1</v>
      </c>
      <c r="N14" s="337"/>
    </row>
    <row r="15" spans="1:14">
      <c r="A15" s="335" t="s">
        <v>62</v>
      </c>
      <c r="B15" s="338"/>
      <c r="C15" s="339">
        <f>SUM(C13:C14)</f>
        <v>0</v>
      </c>
      <c r="D15" s="339"/>
      <c r="E15" s="338"/>
      <c r="F15" s="339">
        <f>+F13+F14</f>
        <v>0</v>
      </c>
      <c r="G15" s="339"/>
      <c r="H15" s="340"/>
      <c r="I15" s="339"/>
      <c r="J15" s="338"/>
      <c r="K15" s="339">
        <v>0</v>
      </c>
      <c r="L15" s="341"/>
      <c r="M15" s="317" t="s">
        <v>1</v>
      </c>
      <c r="N15" s="23"/>
    </row>
    <row r="16" spans="1:14">
      <c r="A16" s="342" t="s">
        <v>186</v>
      </c>
      <c r="B16" s="343"/>
      <c r="C16" s="344"/>
      <c r="D16" s="344"/>
      <c r="E16" s="343"/>
      <c r="F16" s="344"/>
      <c r="G16" s="344"/>
      <c r="H16" s="345"/>
      <c r="I16" s="344"/>
      <c r="J16" s="343"/>
      <c r="K16" s="344"/>
      <c r="L16" s="346"/>
      <c r="M16" s="317" t="s">
        <v>1</v>
      </c>
      <c r="N16" s="23"/>
    </row>
    <row r="17" spans="1:14">
      <c r="A17" s="347" t="s">
        <v>64</v>
      </c>
      <c r="B17" s="343"/>
      <c r="C17" s="344">
        <v>0</v>
      </c>
      <c r="D17" s="344"/>
      <c r="E17" s="343"/>
      <c r="F17" s="344">
        <v>0</v>
      </c>
      <c r="G17" s="344"/>
      <c r="H17" s="345"/>
      <c r="I17" s="344"/>
      <c r="J17" s="343"/>
      <c r="K17" s="344">
        <v>0</v>
      </c>
      <c r="L17" s="346"/>
      <c r="M17" s="317" t="s">
        <v>1</v>
      </c>
      <c r="N17" s="23"/>
    </row>
    <row r="18" spans="1:14">
      <c r="A18" s="348" t="s">
        <v>65</v>
      </c>
      <c r="B18" s="324"/>
      <c r="C18" s="325">
        <v>0</v>
      </c>
      <c r="D18" s="325"/>
      <c r="E18" s="324"/>
      <c r="F18" s="325">
        <v>0</v>
      </c>
      <c r="G18" s="325"/>
      <c r="H18" s="336"/>
      <c r="I18" s="325"/>
      <c r="J18" s="324"/>
      <c r="K18" s="325">
        <v>0</v>
      </c>
      <c r="L18" s="328"/>
      <c r="M18" s="317" t="s">
        <v>1</v>
      </c>
      <c r="N18" s="23"/>
    </row>
    <row r="19" spans="1:14">
      <c r="A19" s="335" t="s">
        <v>187</v>
      </c>
      <c r="B19" s="324"/>
      <c r="C19" s="325">
        <f>C18+C17+C15</f>
        <v>0</v>
      </c>
      <c r="D19" s="349"/>
      <c r="E19" s="324"/>
      <c r="F19" s="325">
        <f>F18+F17+F15</f>
        <v>0</v>
      </c>
      <c r="G19" s="349"/>
      <c r="H19" s="350"/>
      <c r="I19" s="349"/>
      <c r="J19" s="324"/>
      <c r="K19" s="325">
        <v>0</v>
      </c>
      <c r="L19" s="351"/>
      <c r="M19" s="317" t="s">
        <v>1</v>
      </c>
      <c r="N19" s="23"/>
    </row>
    <row r="20" spans="1:14">
      <c r="A20" s="352"/>
      <c r="B20" s="353"/>
      <c r="C20" s="353"/>
      <c r="D20" s="353"/>
      <c r="E20" s="353"/>
      <c r="F20" s="353"/>
      <c r="G20" s="353"/>
      <c r="H20" s="353"/>
      <c r="I20" s="353"/>
      <c r="J20" s="353"/>
      <c r="K20" s="353"/>
      <c r="L20" s="353"/>
      <c r="M20" s="244" t="s">
        <v>67</v>
      </c>
      <c r="N20" s="23"/>
    </row>
    <row r="21" spans="1:14">
      <c r="A21" s="355"/>
      <c r="B21" s="23"/>
      <c r="C21" s="355"/>
      <c r="D21" s="355"/>
      <c r="E21" s="355"/>
      <c r="F21" s="355"/>
      <c r="G21" s="355"/>
      <c r="H21" s="355"/>
      <c r="I21" s="355"/>
      <c r="J21" s="355"/>
      <c r="K21" s="355"/>
      <c r="L21" s="355"/>
      <c r="M21" s="317"/>
      <c r="N21" s="23"/>
    </row>
    <row r="22" spans="1:14" s="23" customFormat="1" ht="16.5" customHeight="1">
      <c r="A22" s="1177"/>
      <c r="B22" s="1177"/>
      <c r="C22" s="1177"/>
      <c r="D22" s="1177"/>
      <c r="E22" s="1177"/>
      <c r="F22" s="1177"/>
      <c r="G22" s="1177"/>
      <c r="H22" s="1177"/>
      <c r="I22" s="1177"/>
      <c r="J22" s="1177"/>
      <c r="K22" s="1177"/>
      <c r="L22" s="1177"/>
    </row>
    <row r="23" spans="1:14" s="23" customFormat="1" ht="16.5" customHeight="1">
      <c r="A23" s="1172"/>
      <c r="B23" s="1173"/>
      <c r="C23" s="1173"/>
      <c r="D23" s="1173"/>
      <c r="E23" s="1173"/>
      <c r="F23" s="1173"/>
      <c r="G23" s="1173"/>
      <c r="H23" s="1173"/>
      <c r="I23" s="1173"/>
      <c r="J23" s="1173"/>
      <c r="K23" s="1173"/>
      <c r="L23" s="1173"/>
    </row>
    <row r="24" spans="1:14" s="23" customFormat="1" ht="16.5" customHeight="1">
      <c r="A24" s="368"/>
      <c r="B24" s="369"/>
      <c r="C24" s="369"/>
      <c r="D24" s="369"/>
      <c r="E24" s="369"/>
      <c r="F24" s="369"/>
      <c r="G24" s="369"/>
      <c r="H24" s="369"/>
      <c r="I24" s="369"/>
      <c r="J24" s="369"/>
      <c r="K24" s="369"/>
      <c r="L24" s="369"/>
    </row>
    <row r="25" spans="1:14" s="23" customFormat="1" ht="16.5" customHeight="1">
      <c r="A25" s="1178"/>
      <c r="B25" s="1172"/>
      <c r="C25" s="1172"/>
      <c r="D25" s="1172"/>
      <c r="E25" s="1172"/>
      <c r="F25" s="1172"/>
      <c r="G25" s="1172"/>
      <c r="H25" s="1172"/>
      <c r="I25" s="1172"/>
      <c r="J25" s="1172"/>
      <c r="K25" s="1172"/>
      <c r="L25" s="1172"/>
    </row>
    <row r="26" spans="1:14" s="23" customFormat="1" ht="16.5" customHeight="1">
      <c r="A26" s="1172"/>
      <c r="B26" s="1172"/>
      <c r="C26" s="1172"/>
      <c r="D26" s="1172"/>
      <c r="E26" s="1172"/>
      <c r="F26" s="1172"/>
      <c r="G26" s="1172"/>
      <c r="H26" s="1172"/>
      <c r="I26" s="1172"/>
      <c r="J26" s="1172"/>
      <c r="K26" s="1172"/>
      <c r="L26" s="1172"/>
    </row>
    <row r="27" spans="1:14" s="23" customFormat="1" ht="16.5" customHeight="1">
      <c r="A27" s="1172"/>
      <c r="B27" s="1173"/>
      <c r="C27" s="1173"/>
      <c r="D27" s="1173"/>
      <c r="E27" s="1173"/>
      <c r="F27" s="1173"/>
      <c r="G27" s="1173"/>
      <c r="H27" s="1173"/>
      <c r="I27" s="1173"/>
      <c r="J27" s="1173"/>
      <c r="K27" s="1173"/>
      <c r="L27" s="1173"/>
    </row>
    <row r="28" spans="1:14" s="23" customFormat="1" ht="16.5" customHeight="1">
      <c r="A28" s="1174"/>
      <c r="B28" s="1151"/>
      <c r="C28" s="1151"/>
      <c r="D28" s="1151"/>
      <c r="E28" s="1151"/>
      <c r="F28" s="1151"/>
      <c r="G28" s="1151"/>
      <c r="H28" s="1151"/>
      <c r="I28" s="1151"/>
      <c r="J28" s="1151"/>
      <c r="K28" s="1151"/>
      <c r="L28" s="1151"/>
      <c r="M28" s="1151"/>
    </row>
    <row r="29" spans="1:14" ht="18">
      <c r="A29" s="363"/>
      <c r="B29" s="23"/>
      <c r="C29" s="23"/>
      <c r="D29" s="23"/>
      <c r="E29" s="23"/>
      <c r="F29" s="23"/>
      <c r="G29" s="23"/>
      <c r="J29" s="23"/>
      <c r="K29" s="23"/>
      <c r="L29" s="23"/>
      <c r="M29" s="23"/>
      <c r="N29" s="356"/>
    </row>
  </sheetData>
  <mergeCells count="20">
    <mergeCell ref="A6:L6"/>
    <mergeCell ref="A1:L1"/>
    <mergeCell ref="A2:L2"/>
    <mergeCell ref="A3:L3"/>
    <mergeCell ref="A4:L4"/>
    <mergeCell ref="A5:L5"/>
    <mergeCell ref="A28:M28"/>
    <mergeCell ref="A7:L7"/>
    <mergeCell ref="A8:L8"/>
    <mergeCell ref="A9:A11"/>
    <mergeCell ref="B9:D10"/>
    <mergeCell ref="E9:G10"/>
    <mergeCell ref="H9:H10"/>
    <mergeCell ref="I9:I10"/>
    <mergeCell ref="J9:L10"/>
    <mergeCell ref="A22:L22"/>
    <mergeCell ref="A23:L23"/>
    <mergeCell ref="A25:L25"/>
    <mergeCell ref="A26:L26"/>
    <mergeCell ref="A27:L27"/>
  </mergeCells>
  <pageMargins left="0.75" right="0.75" top="1" bottom="1" header="0.5" footer="0.5"/>
  <pageSetup scale="75" orientation="landscape" r:id="rId1"/>
  <headerFooter alignWithMargins="0">
    <oddFooter>&amp;C&amp;"Times New Roman,Regular"Exhibit G:  Crosswalk of 2012 Availability</oddFooter>
  </headerFooter>
</worksheet>
</file>

<file path=xl/worksheets/sheet16.xml><?xml version="1.0" encoding="utf-8"?>
<worksheet xmlns="http://schemas.openxmlformats.org/spreadsheetml/2006/main" xmlns:r="http://schemas.openxmlformats.org/officeDocument/2006/relationships">
  <sheetPr>
    <pageSetUpPr fitToPage="1"/>
  </sheetPr>
  <dimension ref="A1:AE43"/>
  <sheetViews>
    <sheetView showGridLines="0" showOutlineSymbols="0" view="pageBreakPreview" zoomScale="75" zoomScaleNormal="75" zoomScaleSheetLayoutView="75" workbookViewId="0">
      <selection activeCell="M23" sqref="A8:M23"/>
    </sheetView>
  </sheetViews>
  <sheetFormatPr defaultColWidth="9.6640625" defaultRowHeight="15.75"/>
  <cols>
    <col min="1" max="1" width="40" style="400" bestFit="1" customWidth="1"/>
    <col min="2" max="2" width="6.5546875" style="400" customWidth="1"/>
    <col min="3" max="3" width="5.6640625" style="400" customWidth="1"/>
    <col min="4" max="4" width="10.44140625" style="400" bestFit="1" customWidth="1"/>
    <col min="5" max="6" width="5.6640625" style="400" customWidth="1"/>
    <col min="7" max="7" width="11.77734375" style="400" customWidth="1"/>
    <col min="8" max="9" width="6.21875" style="400" bestFit="1" customWidth="1"/>
    <col min="10" max="10" width="10.44140625" style="400" bestFit="1" customWidth="1"/>
    <col min="11" max="12" width="5.6640625" style="400" customWidth="1"/>
    <col min="13" max="13" width="7.6640625" style="400" customWidth="1"/>
    <col min="14" max="14" width="1.21875" style="430" customWidth="1"/>
    <col min="15" max="15" width="27.5546875" style="400" customWidth="1"/>
    <col min="16" max="19" width="7.6640625" style="400" customWidth="1"/>
    <col min="20" max="20" width="3.6640625" style="400" customWidth="1"/>
    <col min="21" max="23" width="7.6640625" style="400" customWidth="1"/>
    <col min="24" max="24" width="3.6640625" style="400" customWidth="1"/>
    <col min="25" max="27" width="7.6640625" style="400" customWidth="1"/>
    <col min="28" max="28" width="3.6640625" style="400" customWidth="1"/>
    <col min="29" max="31" width="7.6640625" style="400" customWidth="1"/>
    <col min="32" max="16384" width="9.6640625" style="400"/>
  </cols>
  <sheetData>
    <row r="1" spans="1:20" ht="20.25">
      <c r="A1" s="1224" t="s">
        <v>210</v>
      </c>
      <c r="B1" s="1225"/>
      <c r="C1" s="1225"/>
      <c r="D1" s="1225"/>
      <c r="E1" s="1225"/>
      <c r="F1" s="1225"/>
      <c r="G1" s="1225"/>
      <c r="H1" s="1225"/>
      <c r="I1" s="1225"/>
      <c r="J1" s="1225"/>
      <c r="K1" s="1225"/>
      <c r="L1" s="1225"/>
      <c r="M1" s="1225"/>
      <c r="N1" s="398" t="s">
        <v>1</v>
      </c>
      <c r="O1" s="399"/>
      <c r="P1" s="399"/>
      <c r="Q1" s="399"/>
      <c r="R1" s="399"/>
      <c r="S1" s="399"/>
      <c r="T1" s="399"/>
    </row>
    <row r="2" spans="1:20" ht="13.9" customHeight="1">
      <c r="A2" s="401"/>
      <c r="N2" s="398" t="s">
        <v>1</v>
      </c>
      <c r="O2" s="399"/>
      <c r="P2" s="399"/>
      <c r="Q2" s="399"/>
      <c r="R2" s="399"/>
      <c r="S2" s="399"/>
      <c r="T2" s="399"/>
    </row>
    <row r="3" spans="1:20" ht="18.75">
      <c r="A3" s="1226" t="s">
        <v>211</v>
      </c>
      <c r="B3" s="1227"/>
      <c r="C3" s="1227"/>
      <c r="D3" s="1227"/>
      <c r="E3" s="1227"/>
      <c r="F3" s="1227"/>
      <c r="G3" s="1227"/>
      <c r="H3" s="1227"/>
      <c r="I3" s="1227"/>
      <c r="J3" s="1227"/>
      <c r="K3" s="1227"/>
      <c r="L3" s="1227"/>
      <c r="M3" s="1227"/>
      <c r="N3" s="398" t="s">
        <v>1</v>
      </c>
      <c r="O3" s="399"/>
      <c r="P3" s="399"/>
      <c r="Q3" s="399"/>
      <c r="R3" s="399"/>
      <c r="S3" s="399"/>
      <c r="T3" s="399"/>
    </row>
    <row r="4" spans="1:20" ht="16.5">
      <c r="A4" s="1228" t="s">
        <v>69</v>
      </c>
      <c r="B4" s="1229"/>
      <c r="C4" s="1229"/>
      <c r="D4" s="1229"/>
      <c r="E4" s="1229"/>
      <c r="F4" s="1229"/>
      <c r="G4" s="1229"/>
      <c r="H4" s="1229"/>
      <c r="I4" s="1229"/>
      <c r="J4" s="1229"/>
      <c r="K4" s="1229"/>
      <c r="L4" s="1229"/>
      <c r="M4" s="1229"/>
      <c r="N4" s="398" t="s">
        <v>1</v>
      </c>
      <c r="O4" s="399"/>
      <c r="P4" s="399"/>
      <c r="Q4" s="399"/>
      <c r="R4" s="399"/>
      <c r="S4" s="399"/>
      <c r="T4" s="399"/>
    </row>
    <row r="5" spans="1:20" ht="16.5">
      <c r="A5" s="1228" t="s">
        <v>4</v>
      </c>
      <c r="B5" s="1227"/>
      <c r="C5" s="1227"/>
      <c r="D5" s="1227"/>
      <c r="E5" s="1227"/>
      <c r="F5" s="1227"/>
      <c r="G5" s="1227"/>
      <c r="H5" s="1227"/>
      <c r="I5" s="1227"/>
      <c r="J5" s="1227"/>
      <c r="K5" s="1227"/>
      <c r="L5" s="1227"/>
      <c r="M5" s="1227"/>
      <c r="N5" s="398" t="s">
        <v>1</v>
      </c>
      <c r="O5" s="399"/>
      <c r="P5" s="399"/>
      <c r="Q5" s="399"/>
      <c r="R5" s="399"/>
      <c r="S5" s="399"/>
      <c r="T5" s="399"/>
    </row>
    <row r="6" spans="1:20">
      <c r="A6" s="1230" t="s">
        <v>5</v>
      </c>
      <c r="B6" s="1229"/>
      <c r="C6" s="1229"/>
      <c r="D6" s="1229"/>
      <c r="E6" s="1229"/>
      <c r="F6" s="1229"/>
      <c r="G6" s="1229"/>
      <c r="H6" s="1229"/>
      <c r="I6" s="1229"/>
      <c r="J6" s="1229"/>
      <c r="K6" s="1229"/>
      <c r="L6" s="1229"/>
      <c r="M6" s="1229"/>
      <c r="N6" s="398" t="s">
        <v>1</v>
      </c>
      <c r="O6" s="399"/>
      <c r="P6" s="399"/>
      <c r="Q6" s="399"/>
      <c r="R6" s="399"/>
      <c r="S6" s="399"/>
      <c r="T6" s="399"/>
    </row>
    <row r="7" spans="1:20">
      <c r="E7" s="402"/>
      <c r="F7" s="402"/>
      <c r="G7" s="402"/>
      <c r="N7" s="398" t="s">
        <v>1</v>
      </c>
      <c r="O7" s="399"/>
      <c r="P7" s="399"/>
      <c r="Q7" s="399"/>
      <c r="R7" s="399"/>
      <c r="S7" s="399"/>
      <c r="T7" s="399"/>
    </row>
    <row r="8" spans="1:20">
      <c r="A8" s="1231" t="s">
        <v>212</v>
      </c>
      <c r="B8" s="1233" t="s">
        <v>72</v>
      </c>
      <c r="C8" s="1234"/>
      <c r="D8" s="1235"/>
      <c r="E8" s="1233" t="s">
        <v>73</v>
      </c>
      <c r="F8" s="1234"/>
      <c r="G8" s="1235"/>
      <c r="H8" s="1233" t="s">
        <v>53</v>
      </c>
      <c r="I8" s="1234"/>
      <c r="J8" s="1235"/>
      <c r="K8" s="1233" t="s">
        <v>213</v>
      </c>
      <c r="L8" s="1234"/>
      <c r="M8" s="1235"/>
      <c r="N8" s="398" t="s">
        <v>1</v>
      </c>
      <c r="O8" s="399"/>
      <c r="P8" s="399"/>
      <c r="Q8" s="399"/>
      <c r="R8" s="399"/>
      <c r="S8" s="399"/>
      <c r="T8" s="399"/>
    </row>
    <row r="9" spans="1:20" ht="16.5" thickBot="1">
      <c r="A9" s="1232"/>
      <c r="B9" s="403" t="s">
        <v>54</v>
      </c>
      <c r="C9" s="404" t="s">
        <v>8</v>
      </c>
      <c r="D9" s="405" t="s">
        <v>9</v>
      </c>
      <c r="E9" s="403" t="s">
        <v>54</v>
      </c>
      <c r="F9" s="404" t="s">
        <v>8</v>
      </c>
      <c r="G9" s="404" t="s">
        <v>9</v>
      </c>
      <c r="H9" s="403" t="s">
        <v>54</v>
      </c>
      <c r="I9" s="404" t="s">
        <v>8</v>
      </c>
      <c r="J9" s="404" t="s">
        <v>9</v>
      </c>
      <c r="K9" s="403" t="s">
        <v>54</v>
      </c>
      <c r="L9" s="404" t="s">
        <v>8</v>
      </c>
      <c r="M9" s="405" t="s">
        <v>9</v>
      </c>
      <c r="N9" s="398" t="s">
        <v>1</v>
      </c>
      <c r="O9" s="399"/>
      <c r="P9" s="399"/>
      <c r="Q9" s="399"/>
      <c r="R9" s="399"/>
      <c r="S9" s="399"/>
      <c r="T9" s="399"/>
    </row>
    <row r="10" spans="1:20">
      <c r="A10" s="406" t="s">
        <v>214</v>
      </c>
      <c r="B10" s="407">
        <v>1238</v>
      </c>
      <c r="C10" s="408">
        <v>1238</v>
      </c>
      <c r="D10" s="409">
        <v>190797</v>
      </c>
      <c r="E10" s="407">
        <v>1238</v>
      </c>
      <c r="F10" s="408">
        <v>1238</v>
      </c>
      <c r="G10" s="410">
        <v>191641</v>
      </c>
      <c r="H10" s="411">
        <v>1214</v>
      </c>
      <c r="I10" s="410">
        <v>1214</v>
      </c>
      <c r="J10" s="410">
        <v>187022</v>
      </c>
      <c r="K10" s="407">
        <v>-24</v>
      </c>
      <c r="L10" s="408">
        <v>-24</v>
      </c>
      <c r="M10" s="412">
        <v>-4619</v>
      </c>
      <c r="N10" s="398" t="s">
        <v>1</v>
      </c>
      <c r="O10" s="399"/>
      <c r="P10" s="399"/>
      <c r="Q10" s="399"/>
      <c r="R10" s="399"/>
      <c r="S10" s="399"/>
      <c r="T10" s="399"/>
    </row>
    <row r="11" spans="1:20">
      <c r="A11" s="413" t="s">
        <v>215</v>
      </c>
      <c r="B11" s="407">
        <v>71</v>
      </c>
      <c r="C11" s="408">
        <v>71</v>
      </c>
      <c r="D11" s="412">
        <v>10714</v>
      </c>
      <c r="E11" s="407">
        <v>71</v>
      </c>
      <c r="F11" s="408">
        <v>71</v>
      </c>
      <c r="G11" s="410">
        <v>11510</v>
      </c>
      <c r="H11" s="411">
        <v>71</v>
      </c>
      <c r="I11" s="410">
        <v>71</v>
      </c>
      <c r="J11" s="410">
        <v>11652</v>
      </c>
      <c r="K11" s="407">
        <v>0</v>
      </c>
      <c r="L11" s="408">
        <v>0</v>
      </c>
      <c r="M11" s="412">
        <v>142</v>
      </c>
      <c r="N11" s="398" t="s">
        <v>1</v>
      </c>
      <c r="O11" s="399"/>
      <c r="P11" s="399"/>
      <c r="Q11" s="399"/>
      <c r="R11" s="399"/>
      <c r="S11" s="399"/>
      <c r="T11" s="399"/>
    </row>
    <row r="12" spans="1:20">
      <c r="A12" s="413" t="s">
        <v>216</v>
      </c>
      <c r="B12" s="407">
        <v>0</v>
      </c>
      <c r="C12" s="408">
        <v>0</v>
      </c>
      <c r="D12" s="412">
        <v>191894.19525000005</v>
      </c>
      <c r="E12" s="407">
        <v>0</v>
      </c>
      <c r="F12" s="408">
        <v>0</v>
      </c>
      <c r="G12" s="408">
        <v>191894.19525000005</v>
      </c>
      <c r="H12" s="407">
        <v>0</v>
      </c>
      <c r="I12" s="408">
        <v>0</v>
      </c>
      <c r="J12" s="408">
        <v>191894.19525000005</v>
      </c>
      <c r="K12" s="407">
        <v>0</v>
      </c>
      <c r="L12" s="408">
        <v>0</v>
      </c>
      <c r="M12" s="412">
        <v>0</v>
      </c>
      <c r="N12" s="398" t="s">
        <v>1</v>
      </c>
      <c r="O12" s="399"/>
      <c r="P12" s="399"/>
      <c r="Q12" s="399"/>
      <c r="R12" s="399"/>
      <c r="S12" s="399"/>
      <c r="T12" s="399"/>
    </row>
    <row r="13" spans="1:20">
      <c r="A13" s="413" t="s">
        <v>217</v>
      </c>
      <c r="B13" s="407">
        <v>0</v>
      </c>
      <c r="C13" s="408">
        <v>0</v>
      </c>
      <c r="D13" s="412">
        <v>250</v>
      </c>
      <c r="E13" s="407">
        <v>0</v>
      </c>
      <c r="F13" s="408">
        <v>0</v>
      </c>
      <c r="G13" s="408">
        <v>250</v>
      </c>
      <c r="H13" s="407">
        <v>0</v>
      </c>
      <c r="I13" s="408">
        <v>0</v>
      </c>
      <c r="J13" s="408">
        <v>250</v>
      </c>
      <c r="K13" s="407">
        <v>0</v>
      </c>
      <c r="L13" s="408">
        <v>0</v>
      </c>
      <c r="M13" s="412">
        <v>0</v>
      </c>
      <c r="N13" s="398" t="s">
        <v>1</v>
      </c>
      <c r="O13" s="399"/>
      <c r="P13" s="399"/>
      <c r="Q13" s="399"/>
      <c r="R13" s="399"/>
      <c r="S13" s="399"/>
      <c r="T13" s="399"/>
    </row>
    <row r="14" spans="1:20">
      <c r="A14" s="413" t="s">
        <v>218</v>
      </c>
      <c r="B14" s="407">
        <v>0</v>
      </c>
      <c r="C14" s="408">
        <v>0</v>
      </c>
      <c r="D14" s="412">
        <v>1263.6107400000001</v>
      </c>
      <c r="E14" s="407">
        <v>0</v>
      </c>
      <c r="F14" s="408">
        <v>0</v>
      </c>
      <c r="G14" s="408">
        <v>1263.6107400000001</v>
      </c>
      <c r="H14" s="407">
        <v>0</v>
      </c>
      <c r="I14" s="408">
        <v>0</v>
      </c>
      <c r="J14" s="408">
        <v>1263.6107400000001</v>
      </c>
      <c r="K14" s="407">
        <v>0</v>
      </c>
      <c r="L14" s="408">
        <v>0</v>
      </c>
      <c r="M14" s="412">
        <v>0</v>
      </c>
      <c r="N14" s="398" t="s">
        <v>1</v>
      </c>
      <c r="O14" s="399"/>
      <c r="P14" s="399"/>
      <c r="Q14" s="399"/>
      <c r="R14" s="399"/>
      <c r="S14" s="399"/>
      <c r="T14" s="399"/>
    </row>
    <row r="15" spans="1:20">
      <c r="A15" s="413" t="s">
        <v>219</v>
      </c>
      <c r="B15" s="407">
        <v>0</v>
      </c>
      <c r="C15" s="408">
        <v>0</v>
      </c>
      <c r="D15" s="412">
        <v>5609.2203000000009</v>
      </c>
      <c r="E15" s="407">
        <v>0</v>
      </c>
      <c r="F15" s="408">
        <v>0</v>
      </c>
      <c r="G15" s="408">
        <v>5609.2203000000009</v>
      </c>
      <c r="H15" s="407">
        <v>0</v>
      </c>
      <c r="I15" s="408">
        <v>0</v>
      </c>
      <c r="J15" s="408">
        <v>5609.2203000000009</v>
      </c>
      <c r="K15" s="407">
        <v>0</v>
      </c>
      <c r="L15" s="408">
        <v>0</v>
      </c>
      <c r="M15" s="412">
        <v>0</v>
      </c>
      <c r="N15" s="398" t="s">
        <v>1</v>
      </c>
      <c r="O15" s="399"/>
      <c r="P15" s="399"/>
      <c r="Q15" s="399"/>
      <c r="R15" s="399"/>
      <c r="S15" s="399"/>
      <c r="T15" s="399"/>
    </row>
    <row r="16" spans="1:20">
      <c r="A16" s="413" t="s">
        <v>220</v>
      </c>
      <c r="B16" s="407">
        <v>0</v>
      </c>
      <c r="C16" s="408">
        <v>0</v>
      </c>
      <c r="D16" s="412">
        <v>102778.64196000002</v>
      </c>
      <c r="E16" s="407">
        <v>0</v>
      </c>
      <c r="F16" s="408">
        <v>0</v>
      </c>
      <c r="G16" s="408">
        <v>102778.64196000002</v>
      </c>
      <c r="H16" s="407">
        <v>0</v>
      </c>
      <c r="I16" s="408">
        <v>0</v>
      </c>
      <c r="J16" s="408">
        <v>102778.64196000002</v>
      </c>
      <c r="K16" s="407">
        <v>0</v>
      </c>
      <c r="L16" s="408">
        <v>0</v>
      </c>
      <c r="M16" s="412">
        <v>0</v>
      </c>
      <c r="N16" s="398" t="s">
        <v>1</v>
      </c>
      <c r="O16" s="399"/>
      <c r="P16" s="399"/>
      <c r="Q16" s="399"/>
      <c r="R16" s="399"/>
      <c r="S16" s="399"/>
      <c r="T16" s="399"/>
    </row>
    <row r="17" spans="1:31">
      <c r="A17" s="413" t="s">
        <v>221</v>
      </c>
      <c r="B17" s="407">
        <v>2</v>
      </c>
      <c r="C17" s="408">
        <v>2</v>
      </c>
      <c r="D17" s="412">
        <v>1818.2722200000003</v>
      </c>
      <c r="E17" s="407">
        <v>2</v>
      </c>
      <c r="F17" s="408">
        <v>2</v>
      </c>
      <c r="G17" s="408">
        <v>1818.2722200000003</v>
      </c>
      <c r="H17" s="407">
        <v>2</v>
      </c>
      <c r="I17" s="408">
        <v>2</v>
      </c>
      <c r="J17" s="408">
        <v>1818.2722200000003</v>
      </c>
      <c r="K17" s="407">
        <v>0</v>
      </c>
      <c r="L17" s="408">
        <v>0</v>
      </c>
      <c r="M17" s="412">
        <v>0</v>
      </c>
      <c r="N17" s="398" t="s">
        <v>1</v>
      </c>
      <c r="O17" s="399"/>
      <c r="P17" s="399"/>
      <c r="Q17" s="399"/>
      <c r="R17" s="399"/>
      <c r="S17" s="399"/>
      <c r="T17" s="399"/>
    </row>
    <row r="18" spans="1:31">
      <c r="A18" s="413" t="s">
        <v>222</v>
      </c>
      <c r="B18" s="407">
        <v>0</v>
      </c>
      <c r="C18" s="408">
        <v>0</v>
      </c>
      <c r="D18" s="412">
        <v>141.84794999999997</v>
      </c>
      <c r="E18" s="407">
        <v>0</v>
      </c>
      <c r="F18" s="408">
        <v>0</v>
      </c>
      <c r="G18" s="408">
        <v>141.84794999999997</v>
      </c>
      <c r="H18" s="407">
        <v>0</v>
      </c>
      <c r="I18" s="408">
        <v>0</v>
      </c>
      <c r="J18" s="408">
        <v>141.84794999999997</v>
      </c>
      <c r="K18" s="407">
        <v>0</v>
      </c>
      <c r="L18" s="408">
        <v>0</v>
      </c>
      <c r="M18" s="412">
        <v>0</v>
      </c>
      <c r="N18" s="398" t="s">
        <v>1</v>
      </c>
      <c r="O18" s="399"/>
      <c r="P18" s="399"/>
      <c r="Q18" s="399"/>
      <c r="R18" s="399"/>
      <c r="S18" s="399"/>
      <c r="T18" s="399"/>
    </row>
    <row r="19" spans="1:31">
      <c r="A19" s="413" t="s">
        <v>223</v>
      </c>
      <c r="B19" s="407">
        <v>0</v>
      </c>
      <c r="C19" s="408">
        <v>0</v>
      </c>
      <c r="D19" s="412">
        <v>513.79886999999997</v>
      </c>
      <c r="E19" s="407">
        <v>0</v>
      </c>
      <c r="F19" s="408">
        <v>0</v>
      </c>
      <c r="G19" s="408">
        <v>513.79886999999997</v>
      </c>
      <c r="H19" s="407">
        <v>0</v>
      </c>
      <c r="I19" s="408">
        <v>0</v>
      </c>
      <c r="J19" s="408">
        <v>513.79886999999997</v>
      </c>
      <c r="K19" s="407">
        <v>0</v>
      </c>
      <c r="L19" s="408">
        <v>0</v>
      </c>
      <c r="M19" s="412">
        <v>0</v>
      </c>
      <c r="N19" s="398" t="s">
        <v>1</v>
      </c>
      <c r="O19" s="399"/>
      <c r="P19" s="399"/>
      <c r="Q19" s="399"/>
      <c r="R19" s="399"/>
      <c r="S19" s="399"/>
      <c r="T19" s="399"/>
    </row>
    <row r="20" spans="1:31">
      <c r="A20" s="413" t="s">
        <v>224</v>
      </c>
      <c r="B20" s="407">
        <v>0</v>
      </c>
      <c r="C20" s="408">
        <v>0</v>
      </c>
      <c r="D20" s="412">
        <v>500.53377999999998</v>
      </c>
      <c r="E20" s="407">
        <v>0</v>
      </c>
      <c r="F20" s="408">
        <v>0</v>
      </c>
      <c r="G20" s="408">
        <v>500.53377999999998</v>
      </c>
      <c r="H20" s="407">
        <v>0</v>
      </c>
      <c r="I20" s="408">
        <v>0</v>
      </c>
      <c r="J20" s="408">
        <v>500.53377999999998</v>
      </c>
      <c r="K20" s="407">
        <v>0</v>
      </c>
      <c r="L20" s="408">
        <v>0</v>
      </c>
      <c r="M20" s="412">
        <v>0</v>
      </c>
      <c r="N20" s="398" t="s">
        <v>1</v>
      </c>
      <c r="O20" s="399"/>
      <c r="P20" s="399"/>
      <c r="Q20" s="399"/>
      <c r="R20" s="399"/>
      <c r="S20" s="399"/>
      <c r="T20" s="399"/>
    </row>
    <row r="21" spans="1:31">
      <c r="A21" s="414" t="s">
        <v>225</v>
      </c>
      <c r="B21" s="415">
        <v>0</v>
      </c>
      <c r="C21" s="416">
        <v>0</v>
      </c>
      <c r="D21" s="417">
        <v>2042.1296200000002</v>
      </c>
      <c r="E21" s="415">
        <v>0</v>
      </c>
      <c r="F21" s="416">
        <v>0</v>
      </c>
      <c r="G21" s="416">
        <v>2042.1296200000002</v>
      </c>
      <c r="H21" s="415">
        <v>0</v>
      </c>
      <c r="I21" s="416">
        <v>0</v>
      </c>
      <c r="J21" s="416">
        <v>2042.1296200000002</v>
      </c>
      <c r="K21" s="415">
        <v>0</v>
      </c>
      <c r="L21" s="416">
        <v>0</v>
      </c>
      <c r="M21" s="417">
        <v>0</v>
      </c>
      <c r="N21" s="398" t="s">
        <v>1</v>
      </c>
      <c r="O21" s="418"/>
      <c r="P21" s="418"/>
      <c r="Q21" s="399"/>
      <c r="R21" s="399"/>
      <c r="S21" s="399"/>
      <c r="T21" s="399"/>
    </row>
    <row r="22" spans="1:31">
      <c r="A22" s="419"/>
      <c r="B22" s="420"/>
      <c r="C22" s="421"/>
      <c r="D22" s="422"/>
      <c r="E22" s="420"/>
      <c r="F22" s="423"/>
      <c r="G22" s="423"/>
      <c r="H22" s="420"/>
      <c r="I22" s="423"/>
      <c r="J22" s="423"/>
      <c r="K22" s="420"/>
      <c r="L22" s="423"/>
      <c r="M22" s="422"/>
      <c r="N22" s="398" t="s">
        <v>1</v>
      </c>
      <c r="O22" s="399"/>
      <c r="P22" s="399"/>
      <c r="Q22" s="399"/>
      <c r="R22" s="399"/>
      <c r="S22" s="399"/>
      <c r="T22" s="399"/>
    </row>
    <row r="23" spans="1:31">
      <c r="A23" s="424" t="s">
        <v>226</v>
      </c>
      <c r="B23" s="425">
        <f t="shared" ref="B23:M23" si="0">SUM(B10:B22)</f>
        <v>1311</v>
      </c>
      <c r="C23" s="426">
        <f t="shared" si="0"/>
        <v>1311</v>
      </c>
      <c r="D23" s="427">
        <f t="shared" si="0"/>
        <v>508323.25069000007</v>
      </c>
      <c r="E23" s="425">
        <f t="shared" si="0"/>
        <v>1311</v>
      </c>
      <c r="F23" s="426">
        <f t="shared" si="0"/>
        <v>1311</v>
      </c>
      <c r="G23" s="428">
        <f t="shared" si="0"/>
        <v>509963.25069000007</v>
      </c>
      <c r="H23" s="425">
        <f t="shared" si="0"/>
        <v>1287</v>
      </c>
      <c r="I23" s="426">
        <f t="shared" si="0"/>
        <v>1287</v>
      </c>
      <c r="J23" s="428">
        <f t="shared" si="0"/>
        <v>505486.25069000007</v>
      </c>
      <c r="K23" s="425">
        <f t="shared" si="0"/>
        <v>-24</v>
      </c>
      <c r="L23" s="426">
        <f t="shared" si="0"/>
        <v>-24</v>
      </c>
      <c r="M23" s="427">
        <f t="shared" si="0"/>
        <v>-4477</v>
      </c>
      <c r="N23" s="398" t="s">
        <v>1</v>
      </c>
      <c r="O23" s="399"/>
      <c r="P23" s="399"/>
      <c r="Q23" s="399"/>
      <c r="R23" s="399"/>
      <c r="S23" s="399"/>
      <c r="T23" s="399"/>
    </row>
    <row r="24" spans="1:31" ht="18.75">
      <c r="A24" s="1219"/>
      <c r="B24" s="1219"/>
      <c r="C24" s="1219"/>
      <c r="D24" s="1219"/>
      <c r="E24" s="1219"/>
      <c r="F24" s="1219"/>
      <c r="G24" s="1219"/>
      <c r="H24" s="1219"/>
      <c r="I24" s="1219"/>
      <c r="J24" s="1219"/>
      <c r="K24" s="1219"/>
      <c r="L24" s="1219"/>
      <c r="M24" s="1219"/>
      <c r="N24" s="398" t="s">
        <v>67</v>
      </c>
      <c r="O24" s="399"/>
      <c r="P24" s="399"/>
      <c r="Q24" s="399"/>
      <c r="R24" s="399"/>
      <c r="S24" s="399"/>
      <c r="T24" s="399"/>
    </row>
    <row r="25" spans="1:31">
      <c r="A25" s="399"/>
      <c r="B25" s="429"/>
      <c r="C25" s="429"/>
      <c r="D25" s="429"/>
      <c r="E25" s="429"/>
      <c r="F25" s="429"/>
      <c r="G25" s="429"/>
      <c r="H25" s="429"/>
      <c r="I25" s="429"/>
      <c r="J25" s="429"/>
      <c r="K25" s="429"/>
      <c r="L25" s="429"/>
      <c r="M25" s="429"/>
      <c r="O25" s="431"/>
      <c r="P25" s="431"/>
      <c r="Q25" s="431"/>
      <c r="R25" s="431"/>
      <c r="S25" s="431"/>
      <c r="T25" s="431"/>
      <c r="U25" s="431"/>
      <c r="V25" s="431"/>
      <c r="W25" s="431"/>
      <c r="X25" s="431"/>
      <c r="Y25" s="431"/>
      <c r="Z25" s="431"/>
      <c r="AA25" s="431"/>
      <c r="AB25" s="431"/>
      <c r="AC25" s="431"/>
      <c r="AD25" s="431"/>
      <c r="AE25" s="431"/>
    </row>
    <row r="26" spans="1:31">
      <c r="A26" s="432"/>
      <c r="B26" s="433"/>
      <c r="C26" s="433"/>
      <c r="D26" s="433"/>
      <c r="E26" s="433"/>
      <c r="F26" s="433"/>
      <c r="G26" s="433"/>
      <c r="H26" s="433"/>
      <c r="I26" s="433"/>
      <c r="J26" s="433"/>
      <c r="K26" s="430"/>
      <c r="L26" s="431"/>
      <c r="M26" s="431"/>
      <c r="N26" s="431"/>
      <c r="O26" s="431"/>
      <c r="P26" s="431"/>
      <c r="Q26" s="431"/>
      <c r="R26" s="431"/>
      <c r="S26" s="431"/>
      <c r="T26" s="431"/>
      <c r="U26" s="431"/>
      <c r="V26" s="431"/>
      <c r="W26" s="431"/>
      <c r="X26" s="431"/>
      <c r="Y26" s="431"/>
      <c r="Z26" s="431"/>
      <c r="AA26" s="431"/>
      <c r="AB26" s="431"/>
    </row>
    <row r="27" spans="1:31">
      <c r="A27" s="432"/>
      <c r="B27" s="433"/>
      <c r="C27" s="433"/>
      <c r="D27" s="433"/>
      <c r="E27" s="433"/>
      <c r="F27" s="433"/>
      <c r="G27" s="433"/>
      <c r="H27" s="433"/>
      <c r="I27" s="433"/>
      <c r="J27" s="433"/>
      <c r="K27" s="430"/>
      <c r="L27" s="431"/>
      <c r="M27" s="431"/>
      <c r="N27" s="431"/>
      <c r="O27" s="431"/>
      <c r="P27" s="431"/>
      <c r="Q27" s="431"/>
      <c r="R27" s="431"/>
      <c r="S27" s="431"/>
      <c r="T27" s="431"/>
      <c r="U27" s="431"/>
      <c r="V27" s="431"/>
      <c r="W27" s="431"/>
      <c r="X27" s="431"/>
      <c r="Y27" s="431"/>
      <c r="Z27" s="431"/>
      <c r="AA27" s="431"/>
      <c r="AB27" s="431"/>
    </row>
    <row r="28" spans="1:31">
      <c r="A28" s="432"/>
      <c r="B28" s="433"/>
      <c r="C28" s="433"/>
      <c r="D28" s="433"/>
      <c r="E28" s="433"/>
      <c r="F28" s="433"/>
      <c r="G28" s="433"/>
      <c r="H28" s="433"/>
      <c r="I28" s="433"/>
      <c r="J28" s="433"/>
      <c r="K28" s="430"/>
      <c r="L28" s="431"/>
      <c r="M28" s="431"/>
      <c r="N28" s="431"/>
      <c r="O28" s="431"/>
      <c r="P28" s="431"/>
      <c r="Q28" s="431"/>
      <c r="R28" s="431"/>
      <c r="S28" s="431"/>
      <c r="T28" s="431"/>
      <c r="U28" s="431"/>
      <c r="V28" s="431"/>
      <c r="W28" s="431"/>
      <c r="X28" s="431"/>
      <c r="Y28" s="431"/>
      <c r="Z28" s="431"/>
      <c r="AA28" s="431"/>
      <c r="AB28" s="431"/>
    </row>
    <row r="29" spans="1:31">
      <c r="A29" s="434"/>
      <c r="B29" s="435"/>
      <c r="C29" s="435"/>
      <c r="D29" s="435"/>
      <c r="E29" s="435"/>
      <c r="F29" s="435"/>
      <c r="G29" s="435"/>
      <c r="H29" s="435"/>
      <c r="I29" s="435"/>
      <c r="J29" s="435"/>
      <c r="K29" s="430"/>
      <c r="L29" s="431"/>
      <c r="M29" s="431"/>
      <c r="N29" s="431"/>
      <c r="O29" s="431"/>
      <c r="P29" s="431"/>
      <c r="Q29" s="431"/>
      <c r="R29" s="431"/>
      <c r="S29" s="431"/>
      <c r="T29" s="431"/>
      <c r="U29" s="431"/>
      <c r="V29" s="431"/>
      <c r="W29" s="431"/>
      <c r="X29" s="431"/>
      <c r="Y29" s="431"/>
      <c r="Z29" s="431"/>
      <c r="AA29" s="431"/>
      <c r="AB29" s="431"/>
    </row>
    <row r="30" spans="1:31">
      <c r="A30" s="432"/>
      <c r="B30" s="429"/>
      <c r="C30" s="429"/>
      <c r="D30" s="429"/>
      <c r="E30" s="429"/>
      <c r="F30" s="429"/>
      <c r="G30" s="429"/>
      <c r="H30" s="429"/>
      <c r="I30" s="429"/>
      <c r="J30" s="429"/>
      <c r="K30" s="429"/>
      <c r="L30" s="429"/>
      <c r="M30" s="429"/>
      <c r="O30" s="431"/>
      <c r="P30" s="431"/>
      <c r="Q30" s="431"/>
      <c r="R30" s="431"/>
      <c r="S30" s="431"/>
      <c r="T30" s="431"/>
      <c r="U30" s="431"/>
      <c r="V30" s="431"/>
      <c r="W30" s="431"/>
      <c r="X30" s="431"/>
      <c r="Y30" s="431"/>
      <c r="Z30" s="431"/>
      <c r="AA30" s="431"/>
      <c r="AB30" s="431"/>
      <c r="AC30" s="431"/>
      <c r="AD30" s="431"/>
      <c r="AE30" s="431"/>
    </row>
    <row r="31" spans="1:31">
      <c r="A31" s="436"/>
      <c r="B31" s="437"/>
      <c r="C31" s="437"/>
      <c r="D31" s="437"/>
      <c r="E31" s="437"/>
      <c r="F31" s="437"/>
      <c r="G31" s="437"/>
      <c r="H31" s="437"/>
      <c r="I31" s="437"/>
      <c r="J31" s="437"/>
      <c r="K31" s="437"/>
      <c r="L31" s="437"/>
      <c r="M31" s="437"/>
      <c r="O31" s="431"/>
      <c r="P31" s="431"/>
      <c r="Q31" s="431"/>
      <c r="R31" s="431"/>
      <c r="S31" s="431"/>
      <c r="T31" s="431"/>
      <c r="U31" s="431"/>
      <c r="V31" s="431"/>
      <c r="W31" s="431"/>
      <c r="X31" s="431"/>
      <c r="Y31" s="431"/>
      <c r="Z31" s="431"/>
      <c r="AA31" s="431"/>
      <c r="AB31" s="431"/>
      <c r="AC31" s="431"/>
      <c r="AD31" s="431"/>
      <c r="AE31" s="431"/>
    </row>
    <row r="32" spans="1:31" ht="18">
      <c r="A32" s="438"/>
      <c r="B32" s="439"/>
      <c r="C32" s="439"/>
      <c r="D32" s="439"/>
      <c r="E32" s="439"/>
      <c r="F32" s="439"/>
      <c r="G32" s="439"/>
      <c r="H32" s="439"/>
      <c r="I32" s="439"/>
      <c r="J32" s="439"/>
      <c r="K32" s="439"/>
      <c r="L32" s="439"/>
      <c r="M32" s="439"/>
      <c r="O32" s="440"/>
      <c r="P32" s="441"/>
      <c r="Q32" s="441"/>
      <c r="R32" s="441"/>
      <c r="S32" s="441"/>
      <c r="T32" s="441"/>
      <c r="U32" s="441"/>
      <c r="V32" s="441"/>
      <c r="W32" s="441"/>
      <c r="X32" s="441"/>
      <c r="Y32" s="441"/>
      <c r="Z32" s="441"/>
      <c r="AA32" s="441"/>
      <c r="AB32" s="441"/>
      <c r="AC32" s="441"/>
      <c r="AD32" s="441"/>
      <c r="AE32" s="441"/>
    </row>
    <row r="33" spans="1:31" ht="18">
      <c r="A33" s="438"/>
      <c r="B33" s="439"/>
      <c r="C33" s="439"/>
      <c r="D33" s="439"/>
      <c r="E33" s="439"/>
      <c r="F33" s="439"/>
      <c r="G33" s="439"/>
      <c r="H33" s="439"/>
      <c r="I33" s="439"/>
      <c r="J33" s="439"/>
      <c r="K33" s="439"/>
      <c r="L33" s="439"/>
      <c r="M33" s="439"/>
      <c r="O33" s="440"/>
      <c r="P33" s="441"/>
      <c r="Q33" s="441"/>
      <c r="R33" s="441"/>
      <c r="S33" s="441"/>
      <c r="T33" s="441"/>
      <c r="U33" s="441"/>
      <c r="V33" s="441"/>
      <c r="W33" s="441"/>
      <c r="X33" s="441"/>
      <c r="Y33" s="441"/>
      <c r="Z33" s="441"/>
      <c r="AA33" s="441"/>
      <c r="AB33" s="441"/>
      <c r="AC33" s="441"/>
      <c r="AD33" s="441"/>
      <c r="AE33" s="441"/>
    </row>
    <row r="34" spans="1:31" ht="42.75" customHeight="1">
      <c r="A34" s="1220"/>
      <c r="B34" s="1220"/>
      <c r="C34" s="1220"/>
      <c r="D34" s="1220"/>
      <c r="E34" s="1220"/>
      <c r="F34" s="1220"/>
      <c r="G34" s="1220"/>
      <c r="H34" s="1220"/>
      <c r="I34" s="1220"/>
      <c r="J34" s="1220"/>
      <c r="K34" s="1220"/>
      <c r="L34" s="1220"/>
      <c r="M34" s="1221"/>
      <c r="O34" s="440"/>
      <c r="P34" s="441"/>
      <c r="Q34" s="441"/>
      <c r="R34" s="441"/>
      <c r="S34" s="441"/>
      <c r="T34" s="441"/>
      <c r="U34" s="441"/>
      <c r="V34" s="441"/>
      <c r="W34" s="441"/>
      <c r="X34" s="441"/>
      <c r="Y34" s="441"/>
      <c r="Z34" s="441"/>
      <c r="AA34" s="441"/>
      <c r="AB34" s="441"/>
      <c r="AC34" s="441"/>
      <c r="AD34" s="441"/>
      <c r="AE34" s="441"/>
    </row>
    <row r="35" spans="1:31">
      <c r="A35" s="442"/>
      <c r="B35" s="442"/>
      <c r="C35" s="442"/>
      <c r="D35" s="442"/>
      <c r="E35" s="442"/>
      <c r="F35" s="442"/>
      <c r="G35" s="442"/>
      <c r="H35" s="442"/>
      <c r="I35" s="442"/>
      <c r="J35" s="442"/>
      <c r="K35" s="442"/>
      <c r="L35" s="442"/>
      <c r="M35" s="442"/>
      <c r="O35" s="431"/>
      <c r="P35" s="431"/>
      <c r="Q35" s="431"/>
      <c r="R35" s="431"/>
      <c r="S35" s="431"/>
      <c r="T35" s="431"/>
      <c r="U35" s="431"/>
      <c r="V35" s="431"/>
      <c r="W35" s="431"/>
      <c r="X35" s="431"/>
      <c r="Y35" s="431"/>
      <c r="Z35" s="431"/>
      <c r="AA35" s="431"/>
      <c r="AB35" s="431"/>
      <c r="AC35" s="431"/>
      <c r="AD35" s="431"/>
      <c r="AE35" s="431"/>
    </row>
    <row r="36" spans="1:31" ht="96.75" customHeight="1">
      <c r="A36" s="1222"/>
      <c r="B36" s="1222"/>
      <c r="C36" s="1222"/>
      <c r="D36" s="1222"/>
      <c r="E36" s="1222"/>
      <c r="F36" s="1222"/>
      <c r="G36" s="1222"/>
      <c r="H36" s="1222"/>
      <c r="I36" s="1222"/>
      <c r="J36" s="1222"/>
      <c r="K36" s="1222"/>
      <c r="L36" s="1222"/>
      <c r="M36" s="1222"/>
      <c r="O36" s="431"/>
      <c r="P36" s="431"/>
      <c r="Q36" s="431"/>
      <c r="R36" s="431"/>
      <c r="S36" s="431"/>
      <c r="T36" s="431"/>
      <c r="U36" s="431"/>
      <c r="V36" s="431"/>
      <c r="W36" s="431"/>
      <c r="X36" s="431"/>
      <c r="Y36" s="431"/>
      <c r="Z36" s="431"/>
      <c r="AA36" s="431"/>
      <c r="AB36" s="431"/>
      <c r="AC36" s="431"/>
      <c r="AD36" s="431"/>
      <c r="AE36" s="431"/>
    </row>
    <row r="37" spans="1:31" ht="18.75" customHeight="1">
      <c r="A37" s="443"/>
      <c r="B37" s="443"/>
      <c r="C37" s="443"/>
      <c r="D37" s="443"/>
      <c r="E37" s="443"/>
      <c r="F37" s="443"/>
      <c r="G37" s="443"/>
      <c r="H37" s="443"/>
      <c r="I37" s="443"/>
      <c r="J37" s="443"/>
      <c r="K37" s="443"/>
      <c r="L37" s="443"/>
      <c r="M37" s="443"/>
      <c r="O37" s="431"/>
      <c r="P37" s="431"/>
      <c r="Q37" s="431"/>
      <c r="R37" s="431"/>
      <c r="S37" s="431"/>
      <c r="T37" s="431"/>
      <c r="U37" s="431"/>
      <c r="V37" s="431"/>
      <c r="W37" s="431"/>
      <c r="X37" s="431"/>
      <c r="Y37" s="431"/>
      <c r="Z37" s="431"/>
      <c r="AA37" s="431"/>
      <c r="AB37" s="431"/>
      <c r="AC37" s="431"/>
      <c r="AD37" s="431"/>
      <c r="AE37" s="431"/>
    </row>
    <row r="38" spans="1:31" ht="15.75" customHeight="1">
      <c r="A38" s="1223"/>
      <c r="B38" s="1223"/>
      <c r="C38" s="1223"/>
      <c r="D38" s="1223"/>
      <c r="E38" s="1223"/>
      <c r="F38" s="1223"/>
      <c r="G38" s="1223"/>
      <c r="H38" s="1223"/>
      <c r="I38" s="1223"/>
      <c r="J38" s="1223"/>
      <c r="K38" s="1223"/>
      <c r="L38" s="1223"/>
      <c r="M38" s="1223"/>
      <c r="O38" s="431"/>
      <c r="P38" s="431"/>
      <c r="Q38" s="431"/>
      <c r="R38" s="431"/>
      <c r="S38" s="431"/>
      <c r="T38" s="431"/>
      <c r="U38" s="431"/>
      <c r="V38" s="431"/>
      <c r="W38" s="431"/>
      <c r="X38" s="431"/>
      <c r="Y38" s="431"/>
      <c r="Z38" s="431"/>
      <c r="AA38" s="431"/>
      <c r="AB38" s="431"/>
      <c r="AC38" s="431"/>
      <c r="AD38" s="431"/>
      <c r="AE38" s="431"/>
    </row>
    <row r="39" spans="1:31" ht="24" customHeight="1">
      <c r="A39" s="1223"/>
      <c r="B39" s="1223"/>
      <c r="C39" s="1223"/>
      <c r="D39" s="1223"/>
      <c r="E39" s="1223"/>
      <c r="F39" s="1223"/>
      <c r="G39" s="1223"/>
      <c r="H39" s="1223"/>
      <c r="I39" s="1223"/>
      <c r="J39" s="1223"/>
      <c r="K39" s="1223"/>
      <c r="L39" s="1223"/>
      <c r="M39" s="1223"/>
      <c r="O39" s="431"/>
      <c r="P39" s="431"/>
      <c r="Q39" s="431"/>
      <c r="R39" s="431"/>
      <c r="S39" s="431"/>
      <c r="T39" s="431"/>
      <c r="U39" s="431"/>
      <c r="V39" s="431"/>
      <c r="W39" s="431"/>
      <c r="X39" s="431"/>
      <c r="Y39" s="431"/>
      <c r="Z39" s="431"/>
      <c r="AA39" s="431"/>
      <c r="AB39" s="431"/>
      <c r="AC39" s="431"/>
      <c r="AD39" s="431"/>
      <c r="AE39" s="431"/>
    </row>
    <row r="40" spans="1:31" ht="15.75" customHeight="1">
      <c r="A40" s="442"/>
      <c r="B40" s="442"/>
      <c r="C40" s="442"/>
      <c r="D40" s="442"/>
      <c r="E40" s="442"/>
      <c r="F40" s="442"/>
      <c r="G40" s="442"/>
      <c r="H40" s="442"/>
      <c r="I40" s="442"/>
      <c r="J40" s="442"/>
      <c r="K40" s="442"/>
      <c r="L40" s="442"/>
      <c r="M40" s="442"/>
      <c r="O40" s="431"/>
      <c r="P40" s="431"/>
      <c r="Q40" s="431"/>
      <c r="R40" s="431"/>
      <c r="S40" s="431"/>
      <c r="T40" s="431"/>
      <c r="U40" s="431"/>
      <c r="V40" s="431"/>
      <c r="W40" s="431"/>
      <c r="X40" s="431"/>
      <c r="Y40" s="431"/>
      <c r="Z40" s="431"/>
      <c r="AA40" s="431"/>
      <c r="AB40" s="431"/>
      <c r="AC40" s="431"/>
      <c r="AD40" s="431"/>
      <c r="AE40" s="431"/>
    </row>
    <row r="41" spans="1:31" ht="18" customHeight="1">
      <c r="A41" s="1220"/>
      <c r="B41" s="1220"/>
      <c r="C41" s="1220"/>
      <c r="D41" s="1220"/>
      <c r="E41" s="1220"/>
      <c r="F41" s="1220"/>
      <c r="G41" s="1220"/>
      <c r="H41" s="1220"/>
      <c r="I41" s="1220"/>
      <c r="J41" s="1220"/>
      <c r="K41" s="1220"/>
      <c r="L41" s="1220"/>
      <c r="M41" s="1221"/>
      <c r="O41" s="431"/>
      <c r="P41" s="431"/>
      <c r="Q41" s="431"/>
      <c r="R41" s="431"/>
      <c r="S41" s="431"/>
      <c r="T41" s="431"/>
      <c r="U41" s="431"/>
      <c r="V41" s="431"/>
      <c r="W41" s="431"/>
      <c r="X41" s="431"/>
      <c r="Y41" s="431"/>
      <c r="Z41" s="431"/>
      <c r="AA41" s="431"/>
      <c r="AB41" s="431"/>
      <c r="AC41" s="431"/>
      <c r="AD41" s="431"/>
      <c r="AE41" s="431"/>
    </row>
    <row r="42" spans="1:31">
      <c r="A42" s="399"/>
      <c r="B42" s="399"/>
      <c r="C42" s="399"/>
      <c r="D42" s="399"/>
      <c r="E42" s="399"/>
      <c r="F42" s="399"/>
      <c r="G42" s="399"/>
      <c r="H42" s="399"/>
      <c r="I42" s="399"/>
      <c r="J42" s="399"/>
      <c r="K42" s="399"/>
      <c r="L42" s="399"/>
      <c r="M42" s="399"/>
      <c r="O42" s="431"/>
      <c r="P42" s="431"/>
      <c r="Q42" s="431"/>
      <c r="R42" s="431"/>
      <c r="S42" s="431"/>
      <c r="T42" s="431"/>
      <c r="U42" s="431"/>
      <c r="V42" s="431"/>
      <c r="W42" s="431"/>
      <c r="X42" s="431"/>
      <c r="Y42" s="431"/>
      <c r="Z42" s="431"/>
      <c r="AA42" s="431"/>
      <c r="AB42" s="431"/>
      <c r="AC42" s="431"/>
      <c r="AD42" s="431"/>
      <c r="AE42" s="431"/>
    </row>
    <row r="43" spans="1:31">
      <c r="A43" s="399"/>
      <c r="B43" s="399"/>
      <c r="C43" s="399"/>
      <c r="D43" s="399"/>
      <c r="E43" s="399"/>
      <c r="F43" s="399"/>
      <c r="G43" s="399"/>
      <c r="H43" s="399"/>
      <c r="I43" s="399"/>
      <c r="J43" s="399"/>
      <c r="K43" s="399"/>
      <c r="L43" s="444"/>
      <c r="M43" s="445"/>
      <c r="O43" s="431"/>
      <c r="P43" s="431"/>
      <c r="Q43" s="431"/>
      <c r="R43" s="431"/>
      <c r="S43" s="431"/>
      <c r="T43" s="431"/>
      <c r="U43" s="431"/>
      <c r="V43" s="431"/>
      <c r="W43" s="431"/>
      <c r="X43" s="431"/>
      <c r="Y43" s="431"/>
      <c r="Z43" s="431"/>
      <c r="AA43" s="431"/>
      <c r="AB43" s="431"/>
      <c r="AC43" s="431"/>
      <c r="AD43" s="431"/>
      <c r="AE43" s="431"/>
    </row>
  </sheetData>
  <mergeCells count="15">
    <mergeCell ref="A8:A9"/>
    <mergeCell ref="B8:D8"/>
    <mergeCell ref="E8:G8"/>
    <mergeCell ref="H8:J8"/>
    <mergeCell ref="K8:M8"/>
    <mergeCell ref="A1:M1"/>
    <mergeCell ref="A3:M3"/>
    <mergeCell ref="A4:M4"/>
    <mergeCell ref="A5:M5"/>
    <mergeCell ref="A6:M6"/>
    <mergeCell ref="A24:M24"/>
    <mergeCell ref="A34:M34"/>
    <mergeCell ref="A36:M36"/>
    <mergeCell ref="A38:M39"/>
    <mergeCell ref="A41:M41"/>
  </mergeCells>
  <printOptions horizontalCentered="1"/>
  <pageMargins left="1" right="1" top="0.5" bottom="0.55000000000000004" header="0" footer="0"/>
  <pageSetup scale="74" orientation="landscape" horizontalDpi="300" verticalDpi="300" r:id="rId1"/>
  <headerFooter alignWithMargins="0">
    <oddFooter>&amp;C&amp;"Times New Roman,Regular"Exhibit H - Summary of Reimbursable Resources</oddFooter>
  </headerFooter>
</worksheet>
</file>

<file path=xl/worksheets/sheet17.xml><?xml version="1.0" encoding="utf-8"?>
<worksheet xmlns="http://schemas.openxmlformats.org/spreadsheetml/2006/main" xmlns:r="http://schemas.openxmlformats.org/officeDocument/2006/relationships">
  <sheetPr>
    <pageSetUpPr fitToPage="1"/>
  </sheetPr>
  <dimension ref="A1:M58"/>
  <sheetViews>
    <sheetView view="pageBreakPreview" zoomScale="70" zoomScaleNormal="75" zoomScaleSheetLayoutView="70" workbookViewId="0">
      <selection activeCell="A9" sqref="A9:K41"/>
    </sheetView>
  </sheetViews>
  <sheetFormatPr defaultColWidth="8.88671875" defaultRowHeight="15"/>
  <cols>
    <col min="1" max="1" width="46" style="447" customWidth="1"/>
    <col min="2" max="2" width="12.33203125" style="447" customWidth="1"/>
    <col min="3" max="3" width="15" style="447" bestFit="1" customWidth="1"/>
    <col min="4" max="4" width="10.88671875" style="447" customWidth="1"/>
    <col min="5" max="5" width="12.5546875" style="447" customWidth="1"/>
    <col min="6" max="6" width="9.77734375" style="447" customWidth="1"/>
    <col min="7" max="7" width="12" style="447" customWidth="1"/>
    <col min="8" max="9" width="9.77734375" style="447" customWidth="1"/>
    <col min="10" max="10" width="10.33203125" style="447" customWidth="1"/>
    <col min="11" max="11" width="13" style="447" customWidth="1"/>
    <col min="12" max="12" width="1.109375" style="498" customWidth="1"/>
    <col min="13" max="255" width="8.88671875" style="447"/>
    <col min="256" max="256" width="46" style="447" customWidth="1"/>
    <col min="257" max="257" width="12.33203125" style="447" customWidth="1"/>
    <col min="258" max="258" width="15" style="447" bestFit="1" customWidth="1"/>
    <col min="259" max="259" width="10.88671875" style="447" customWidth="1"/>
    <col min="260" max="260" width="12.5546875" style="447" customWidth="1"/>
    <col min="261" max="261" width="9.77734375" style="447" customWidth="1"/>
    <col min="262" max="262" width="12" style="447" customWidth="1"/>
    <col min="263" max="263" width="0" style="447" hidden="1" customWidth="1"/>
    <col min="264" max="265" width="9.77734375" style="447" customWidth="1"/>
    <col min="266" max="266" width="10.33203125" style="447" customWidth="1"/>
    <col min="267" max="267" width="13" style="447" customWidth="1"/>
    <col min="268" max="268" width="1.109375" style="447" customWidth="1"/>
    <col min="269" max="511" width="8.88671875" style="447"/>
    <col min="512" max="512" width="46" style="447" customWidth="1"/>
    <col min="513" max="513" width="12.33203125" style="447" customWidth="1"/>
    <col min="514" max="514" width="15" style="447" bestFit="1" customWidth="1"/>
    <col min="515" max="515" width="10.88671875" style="447" customWidth="1"/>
    <col min="516" max="516" width="12.5546875" style="447" customWidth="1"/>
    <col min="517" max="517" width="9.77734375" style="447" customWidth="1"/>
    <col min="518" max="518" width="12" style="447" customWidth="1"/>
    <col min="519" max="519" width="0" style="447" hidden="1" customWidth="1"/>
    <col min="520" max="521" width="9.77734375" style="447" customWidth="1"/>
    <col min="522" max="522" width="10.33203125" style="447" customWidth="1"/>
    <col min="523" max="523" width="13" style="447" customWidth="1"/>
    <col min="524" max="524" width="1.109375" style="447" customWidth="1"/>
    <col min="525" max="767" width="8.88671875" style="447"/>
    <col min="768" max="768" width="46" style="447" customWidth="1"/>
    <col min="769" max="769" width="12.33203125" style="447" customWidth="1"/>
    <col min="770" max="770" width="15" style="447" bestFit="1" customWidth="1"/>
    <col min="771" max="771" width="10.88671875" style="447" customWidth="1"/>
    <col min="772" max="772" width="12.5546875" style="447" customWidth="1"/>
    <col min="773" max="773" width="9.77734375" style="447" customWidth="1"/>
    <col min="774" max="774" width="12" style="447" customWidth="1"/>
    <col min="775" max="775" width="0" style="447" hidden="1" customWidth="1"/>
    <col min="776" max="777" width="9.77734375" style="447" customWidth="1"/>
    <col min="778" max="778" width="10.33203125" style="447" customWidth="1"/>
    <col min="779" max="779" width="13" style="447" customWidth="1"/>
    <col min="780" max="780" width="1.109375" style="447" customWidth="1"/>
    <col min="781" max="1023" width="8.88671875" style="447"/>
    <col min="1024" max="1024" width="46" style="447" customWidth="1"/>
    <col min="1025" max="1025" width="12.33203125" style="447" customWidth="1"/>
    <col min="1026" max="1026" width="15" style="447" bestFit="1" customWidth="1"/>
    <col min="1027" max="1027" width="10.88671875" style="447" customWidth="1"/>
    <col min="1028" max="1028" width="12.5546875" style="447" customWidth="1"/>
    <col min="1029" max="1029" width="9.77734375" style="447" customWidth="1"/>
    <col min="1030" max="1030" width="12" style="447" customWidth="1"/>
    <col min="1031" max="1031" width="0" style="447" hidden="1" customWidth="1"/>
    <col min="1032" max="1033" width="9.77734375" style="447" customWidth="1"/>
    <col min="1034" max="1034" width="10.33203125" style="447" customWidth="1"/>
    <col min="1035" max="1035" width="13" style="447" customWidth="1"/>
    <col min="1036" max="1036" width="1.109375" style="447" customWidth="1"/>
    <col min="1037" max="1279" width="8.88671875" style="447"/>
    <col min="1280" max="1280" width="46" style="447" customWidth="1"/>
    <col min="1281" max="1281" width="12.33203125" style="447" customWidth="1"/>
    <col min="1282" max="1282" width="15" style="447" bestFit="1" customWidth="1"/>
    <col min="1283" max="1283" width="10.88671875" style="447" customWidth="1"/>
    <col min="1284" max="1284" width="12.5546875" style="447" customWidth="1"/>
    <col min="1285" max="1285" width="9.77734375" style="447" customWidth="1"/>
    <col min="1286" max="1286" width="12" style="447" customWidth="1"/>
    <col min="1287" max="1287" width="0" style="447" hidden="1" customWidth="1"/>
    <col min="1288" max="1289" width="9.77734375" style="447" customWidth="1"/>
    <col min="1290" max="1290" width="10.33203125" style="447" customWidth="1"/>
    <col min="1291" max="1291" width="13" style="447" customWidth="1"/>
    <col min="1292" max="1292" width="1.109375" style="447" customWidth="1"/>
    <col min="1293" max="1535" width="8.88671875" style="447"/>
    <col min="1536" max="1536" width="46" style="447" customWidth="1"/>
    <col min="1537" max="1537" width="12.33203125" style="447" customWidth="1"/>
    <col min="1538" max="1538" width="15" style="447" bestFit="1" customWidth="1"/>
    <col min="1539" max="1539" width="10.88671875" style="447" customWidth="1"/>
    <col min="1540" max="1540" width="12.5546875" style="447" customWidth="1"/>
    <col min="1541" max="1541" width="9.77734375" style="447" customWidth="1"/>
    <col min="1542" max="1542" width="12" style="447" customWidth="1"/>
    <col min="1543" max="1543" width="0" style="447" hidden="1" customWidth="1"/>
    <col min="1544" max="1545" width="9.77734375" style="447" customWidth="1"/>
    <col min="1546" max="1546" width="10.33203125" style="447" customWidth="1"/>
    <col min="1547" max="1547" width="13" style="447" customWidth="1"/>
    <col min="1548" max="1548" width="1.109375" style="447" customWidth="1"/>
    <col min="1549" max="1791" width="8.88671875" style="447"/>
    <col min="1792" max="1792" width="46" style="447" customWidth="1"/>
    <col min="1793" max="1793" width="12.33203125" style="447" customWidth="1"/>
    <col min="1794" max="1794" width="15" style="447" bestFit="1" customWidth="1"/>
    <col min="1795" max="1795" width="10.88671875" style="447" customWidth="1"/>
    <col min="1796" max="1796" width="12.5546875" style="447" customWidth="1"/>
    <col min="1797" max="1797" width="9.77734375" style="447" customWidth="1"/>
    <col min="1798" max="1798" width="12" style="447" customWidth="1"/>
    <col min="1799" max="1799" width="0" style="447" hidden="1" customWidth="1"/>
    <col min="1800" max="1801" width="9.77734375" style="447" customWidth="1"/>
    <col min="1802" max="1802" width="10.33203125" style="447" customWidth="1"/>
    <col min="1803" max="1803" width="13" style="447" customWidth="1"/>
    <col min="1804" max="1804" width="1.109375" style="447" customWidth="1"/>
    <col min="1805" max="2047" width="8.88671875" style="447"/>
    <col min="2048" max="2048" width="46" style="447" customWidth="1"/>
    <col min="2049" max="2049" width="12.33203125" style="447" customWidth="1"/>
    <col min="2050" max="2050" width="15" style="447" bestFit="1" customWidth="1"/>
    <col min="2051" max="2051" width="10.88671875" style="447" customWidth="1"/>
    <col min="2052" max="2052" width="12.5546875" style="447" customWidth="1"/>
    <col min="2053" max="2053" width="9.77734375" style="447" customWidth="1"/>
    <col min="2054" max="2054" width="12" style="447" customWidth="1"/>
    <col min="2055" max="2055" width="0" style="447" hidden="1" customWidth="1"/>
    <col min="2056" max="2057" width="9.77734375" style="447" customWidth="1"/>
    <col min="2058" max="2058" width="10.33203125" style="447" customWidth="1"/>
    <col min="2059" max="2059" width="13" style="447" customWidth="1"/>
    <col min="2060" max="2060" width="1.109375" style="447" customWidth="1"/>
    <col min="2061" max="2303" width="8.88671875" style="447"/>
    <col min="2304" max="2304" width="46" style="447" customWidth="1"/>
    <col min="2305" max="2305" width="12.33203125" style="447" customWidth="1"/>
    <col min="2306" max="2306" width="15" style="447" bestFit="1" customWidth="1"/>
    <col min="2307" max="2307" width="10.88671875" style="447" customWidth="1"/>
    <col min="2308" max="2308" width="12.5546875" style="447" customWidth="1"/>
    <col min="2309" max="2309" width="9.77734375" style="447" customWidth="1"/>
    <col min="2310" max="2310" width="12" style="447" customWidth="1"/>
    <col min="2311" max="2311" width="0" style="447" hidden="1" customWidth="1"/>
    <col min="2312" max="2313" width="9.77734375" style="447" customWidth="1"/>
    <col min="2314" max="2314" width="10.33203125" style="447" customWidth="1"/>
    <col min="2315" max="2315" width="13" style="447" customWidth="1"/>
    <col min="2316" max="2316" width="1.109375" style="447" customWidth="1"/>
    <col min="2317" max="2559" width="8.88671875" style="447"/>
    <col min="2560" max="2560" width="46" style="447" customWidth="1"/>
    <col min="2561" max="2561" width="12.33203125" style="447" customWidth="1"/>
    <col min="2562" max="2562" width="15" style="447" bestFit="1" customWidth="1"/>
    <col min="2563" max="2563" width="10.88671875" style="447" customWidth="1"/>
    <col min="2564" max="2564" width="12.5546875" style="447" customWidth="1"/>
    <col min="2565" max="2565" width="9.77734375" style="447" customWidth="1"/>
    <col min="2566" max="2566" width="12" style="447" customWidth="1"/>
    <col min="2567" max="2567" width="0" style="447" hidden="1" customWidth="1"/>
    <col min="2568" max="2569" width="9.77734375" style="447" customWidth="1"/>
    <col min="2570" max="2570" width="10.33203125" style="447" customWidth="1"/>
    <col min="2571" max="2571" width="13" style="447" customWidth="1"/>
    <col min="2572" max="2572" width="1.109375" style="447" customWidth="1"/>
    <col min="2573" max="2815" width="8.88671875" style="447"/>
    <col min="2816" max="2816" width="46" style="447" customWidth="1"/>
    <col min="2817" max="2817" width="12.33203125" style="447" customWidth="1"/>
    <col min="2818" max="2818" width="15" style="447" bestFit="1" customWidth="1"/>
    <col min="2819" max="2819" width="10.88671875" style="447" customWidth="1"/>
    <col min="2820" max="2820" width="12.5546875" style="447" customWidth="1"/>
    <col min="2821" max="2821" width="9.77734375" style="447" customWidth="1"/>
    <col min="2822" max="2822" width="12" style="447" customWidth="1"/>
    <col min="2823" max="2823" width="0" style="447" hidden="1" customWidth="1"/>
    <col min="2824" max="2825" width="9.77734375" style="447" customWidth="1"/>
    <col min="2826" max="2826" width="10.33203125" style="447" customWidth="1"/>
    <col min="2827" max="2827" width="13" style="447" customWidth="1"/>
    <col min="2828" max="2828" width="1.109375" style="447" customWidth="1"/>
    <col min="2829" max="3071" width="8.88671875" style="447"/>
    <col min="3072" max="3072" width="46" style="447" customWidth="1"/>
    <col min="3073" max="3073" width="12.33203125" style="447" customWidth="1"/>
    <col min="3074" max="3074" width="15" style="447" bestFit="1" customWidth="1"/>
    <col min="3075" max="3075" width="10.88671875" style="447" customWidth="1"/>
    <col min="3076" max="3076" width="12.5546875" style="447" customWidth="1"/>
    <col min="3077" max="3077" width="9.77734375" style="447" customWidth="1"/>
    <col min="3078" max="3078" width="12" style="447" customWidth="1"/>
    <col min="3079" max="3079" width="0" style="447" hidden="1" customWidth="1"/>
    <col min="3080" max="3081" width="9.77734375" style="447" customWidth="1"/>
    <col min="3082" max="3082" width="10.33203125" style="447" customWidth="1"/>
    <col min="3083" max="3083" width="13" style="447" customWidth="1"/>
    <col min="3084" max="3084" width="1.109375" style="447" customWidth="1"/>
    <col min="3085" max="3327" width="8.88671875" style="447"/>
    <col min="3328" max="3328" width="46" style="447" customWidth="1"/>
    <col min="3329" max="3329" width="12.33203125" style="447" customWidth="1"/>
    <col min="3330" max="3330" width="15" style="447" bestFit="1" customWidth="1"/>
    <col min="3331" max="3331" width="10.88671875" style="447" customWidth="1"/>
    <col min="3332" max="3332" width="12.5546875" style="447" customWidth="1"/>
    <col min="3333" max="3333" width="9.77734375" style="447" customWidth="1"/>
    <col min="3334" max="3334" width="12" style="447" customWidth="1"/>
    <col min="3335" max="3335" width="0" style="447" hidden="1" customWidth="1"/>
    <col min="3336" max="3337" width="9.77734375" style="447" customWidth="1"/>
    <col min="3338" max="3338" width="10.33203125" style="447" customWidth="1"/>
    <col min="3339" max="3339" width="13" style="447" customWidth="1"/>
    <col min="3340" max="3340" width="1.109375" style="447" customWidth="1"/>
    <col min="3341" max="3583" width="8.88671875" style="447"/>
    <col min="3584" max="3584" width="46" style="447" customWidth="1"/>
    <col min="3585" max="3585" width="12.33203125" style="447" customWidth="1"/>
    <col min="3586" max="3586" width="15" style="447" bestFit="1" customWidth="1"/>
    <col min="3587" max="3587" width="10.88671875" style="447" customWidth="1"/>
    <col min="3588" max="3588" width="12.5546875" style="447" customWidth="1"/>
    <col min="3589" max="3589" width="9.77734375" style="447" customWidth="1"/>
    <col min="3590" max="3590" width="12" style="447" customWidth="1"/>
    <col min="3591" max="3591" width="0" style="447" hidden="1" customWidth="1"/>
    <col min="3592" max="3593" width="9.77734375" style="447" customWidth="1"/>
    <col min="3594" max="3594" width="10.33203125" style="447" customWidth="1"/>
    <col min="3595" max="3595" width="13" style="447" customWidth="1"/>
    <col min="3596" max="3596" width="1.109375" style="447" customWidth="1"/>
    <col min="3597" max="3839" width="8.88671875" style="447"/>
    <col min="3840" max="3840" width="46" style="447" customWidth="1"/>
    <col min="3841" max="3841" width="12.33203125" style="447" customWidth="1"/>
    <col min="3842" max="3842" width="15" style="447" bestFit="1" customWidth="1"/>
    <col min="3843" max="3843" width="10.88671875" style="447" customWidth="1"/>
    <col min="3844" max="3844" width="12.5546875" style="447" customWidth="1"/>
    <col min="3845" max="3845" width="9.77734375" style="447" customWidth="1"/>
    <col min="3846" max="3846" width="12" style="447" customWidth="1"/>
    <col min="3847" max="3847" width="0" style="447" hidden="1" customWidth="1"/>
    <col min="3848" max="3849" width="9.77734375" style="447" customWidth="1"/>
    <col min="3850" max="3850" width="10.33203125" style="447" customWidth="1"/>
    <col min="3851" max="3851" width="13" style="447" customWidth="1"/>
    <col min="3852" max="3852" width="1.109375" style="447" customWidth="1"/>
    <col min="3853" max="4095" width="8.88671875" style="447"/>
    <col min="4096" max="4096" width="46" style="447" customWidth="1"/>
    <col min="4097" max="4097" width="12.33203125" style="447" customWidth="1"/>
    <col min="4098" max="4098" width="15" style="447" bestFit="1" customWidth="1"/>
    <col min="4099" max="4099" width="10.88671875" style="447" customWidth="1"/>
    <col min="4100" max="4100" width="12.5546875" style="447" customWidth="1"/>
    <col min="4101" max="4101" width="9.77734375" style="447" customWidth="1"/>
    <col min="4102" max="4102" width="12" style="447" customWidth="1"/>
    <col min="4103" max="4103" width="0" style="447" hidden="1" customWidth="1"/>
    <col min="4104" max="4105" width="9.77734375" style="447" customWidth="1"/>
    <col min="4106" max="4106" width="10.33203125" style="447" customWidth="1"/>
    <col min="4107" max="4107" width="13" style="447" customWidth="1"/>
    <col min="4108" max="4108" width="1.109375" style="447" customWidth="1"/>
    <col min="4109" max="4351" width="8.88671875" style="447"/>
    <col min="4352" max="4352" width="46" style="447" customWidth="1"/>
    <col min="4353" max="4353" width="12.33203125" style="447" customWidth="1"/>
    <col min="4354" max="4354" width="15" style="447" bestFit="1" customWidth="1"/>
    <col min="4355" max="4355" width="10.88671875" style="447" customWidth="1"/>
    <col min="4356" max="4356" width="12.5546875" style="447" customWidth="1"/>
    <col min="4357" max="4357" width="9.77734375" style="447" customWidth="1"/>
    <col min="4358" max="4358" width="12" style="447" customWidth="1"/>
    <col min="4359" max="4359" width="0" style="447" hidden="1" customWidth="1"/>
    <col min="4360" max="4361" width="9.77734375" style="447" customWidth="1"/>
    <col min="4362" max="4362" width="10.33203125" style="447" customWidth="1"/>
    <col min="4363" max="4363" width="13" style="447" customWidth="1"/>
    <col min="4364" max="4364" width="1.109375" style="447" customWidth="1"/>
    <col min="4365" max="4607" width="8.88671875" style="447"/>
    <col min="4608" max="4608" width="46" style="447" customWidth="1"/>
    <col min="4609" max="4609" width="12.33203125" style="447" customWidth="1"/>
    <col min="4610" max="4610" width="15" style="447" bestFit="1" customWidth="1"/>
    <col min="4611" max="4611" width="10.88671875" style="447" customWidth="1"/>
    <col min="4612" max="4612" width="12.5546875" style="447" customWidth="1"/>
    <col min="4613" max="4613" width="9.77734375" style="447" customWidth="1"/>
    <col min="4614" max="4614" width="12" style="447" customWidth="1"/>
    <col min="4615" max="4615" width="0" style="447" hidden="1" customWidth="1"/>
    <col min="4616" max="4617" width="9.77734375" style="447" customWidth="1"/>
    <col min="4618" max="4618" width="10.33203125" style="447" customWidth="1"/>
    <col min="4619" max="4619" width="13" style="447" customWidth="1"/>
    <col min="4620" max="4620" width="1.109375" style="447" customWidth="1"/>
    <col min="4621" max="4863" width="8.88671875" style="447"/>
    <col min="4864" max="4864" width="46" style="447" customWidth="1"/>
    <col min="4865" max="4865" width="12.33203125" style="447" customWidth="1"/>
    <col min="4866" max="4866" width="15" style="447" bestFit="1" customWidth="1"/>
    <col min="4867" max="4867" width="10.88671875" style="447" customWidth="1"/>
    <col min="4868" max="4868" width="12.5546875" style="447" customWidth="1"/>
    <col min="4869" max="4869" width="9.77734375" style="447" customWidth="1"/>
    <col min="4870" max="4870" width="12" style="447" customWidth="1"/>
    <col min="4871" max="4871" width="0" style="447" hidden="1" customWidth="1"/>
    <col min="4872" max="4873" width="9.77734375" style="447" customWidth="1"/>
    <col min="4874" max="4874" width="10.33203125" style="447" customWidth="1"/>
    <col min="4875" max="4875" width="13" style="447" customWidth="1"/>
    <col min="4876" max="4876" width="1.109375" style="447" customWidth="1"/>
    <col min="4877" max="5119" width="8.88671875" style="447"/>
    <col min="5120" max="5120" width="46" style="447" customWidth="1"/>
    <col min="5121" max="5121" width="12.33203125" style="447" customWidth="1"/>
    <col min="5122" max="5122" width="15" style="447" bestFit="1" customWidth="1"/>
    <col min="5123" max="5123" width="10.88671875" style="447" customWidth="1"/>
    <col min="5124" max="5124" width="12.5546875" style="447" customWidth="1"/>
    <col min="5125" max="5125" width="9.77734375" style="447" customWidth="1"/>
    <col min="5126" max="5126" width="12" style="447" customWidth="1"/>
    <col min="5127" max="5127" width="0" style="447" hidden="1" customWidth="1"/>
    <col min="5128" max="5129" width="9.77734375" style="447" customWidth="1"/>
    <col min="5130" max="5130" width="10.33203125" style="447" customWidth="1"/>
    <col min="5131" max="5131" width="13" style="447" customWidth="1"/>
    <col min="5132" max="5132" width="1.109375" style="447" customWidth="1"/>
    <col min="5133" max="5375" width="8.88671875" style="447"/>
    <col min="5376" max="5376" width="46" style="447" customWidth="1"/>
    <col min="5377" max="5377" width="12.33203125" style="447" customWidth="1"/>
    <col min="5378" max="5378" width="15" style="447" bestFit="1" customWidth="1"/>
    <col min="5379" max="5379" width="10.88671875" style="447" customWidth="1"/>
    <col min="5380" max="5380" width="12.5546875" style="447" customWidth="1"/>
    <col min="5381" max="5381" width="9.77734375" style="447" customWidth="1"/>
    <col min="5382" max="5382" width="12" style="447" customWidth="1"/>
    <col min="5383" max="5383" width="0" style="447" hidden="1" customWidth="1"/>
    <col min="5384" max="5385" width="9.77734375" style="447" customWidth="1"/>
    <col min="5386" max="5386" width="10.33203125" style="447" customWidth="1"/>
    <col min="5387" max="5387" width="13" style="447" customWidth="1"/>
    <col min="5388" max="5388" width="1.109375" style="447" customWidth="1"/>
    <col min="5389" max="5631" width="8.88671875" style="447"/>
    <col min="5632" max="5632" width="46" style="447" customWidth="1"/>
    <col min="5633" max="5633" width="12.33203125" style="447" customWidth="1"/>
    <col min="5634" max="5634" width="15" style="447" bestFit="1" customWidth="1"/>
    <col min="5635" max="5635" width="10.88671875" style="447" customWidth="1"/>
    <col min="5636" max="5636" width="12.5546875" style="447" customWidth="1"/>
    <col min="5637" max="5637" width="9.77734375" style="447" customWidth="1"/>
    <col min="5638" max="5638" width="12" style="447" customWidth="1"/>
    <col min="5639" max="5639" width="0" style="447" hidden="1" customWidth="1"/>
    <col min="5640" max="5641" width="9.77734375" style="447" customWidth="1"/>
    <col min="5642" max="5642" width="10.33203125" style="447" customWidth="1"/>
    <col min="5643" max="5643" width="13" style="447" customWidth="1"/>
    <col min="5644" max="5644" width="1.109375" style="447" customWidth="1"/>
    <col min="5645" max="5887" width="8.88671875" style="447"/>
    <col min="5888" max="5888" width="46" style="447" customWidth="1"/>
    <col min="5889" max="5889" width="12.33203125" style="447" customWidth="1"/>
    <col min="5890" max="5890" width="15" style="447" bestFit="1" customWidth="1"/>
    <col min="5891" max="5891" width="10.88671875" style="447" customWidth="1"/>
    <col min="5892" max="5892" width="12.5546875" style="447" customWidth="1"/>
    <col min="5893" max="5893" width="9.77734375" style="447" customWidth="1"/>
    <col min="5894" max="5894" width="12" style="447" customWidth="1"/>
    <col min="5895" max="5895" width="0" style="447" hidden="1" customWidth="1"/>
    <col min="5896" max="5897" width="9.77734375" style="447" customWidth="1"/>
    <col min="5898" max="5898" width="10.33203125" style="447" customWidth="1"/>
    <col min="5899" max="5899" width="13" style="447" customWidth="1"/>
    <col min="5900" max="5900" width="1.109375" style="447" customWidth="1"/>
    <col min="5901" max="6143" width="8.88671875" style="447"/>
    <col min="6144" max="6144" width="46" style="447" customWidth="1"/>
    <col min="6145" max="6145" width="12.33203125" style="447" customWidth="1"/>
    <col min="6146" max="6146" width="15" style="447" bestFit="1" customWidth="1"/>
    <col min="6147" max="6147" width="10.88671875" style="447" customWidth="1"/>
    <col min="6148" max="6148" width="12.5546875" style="447" customWidth="1"/>
    <col min="6149" max="6149" width="9.77734375" style="447" customWidth="1"/>
    <col min="6150" max="6150" width="12" style="447" customWidth="1"/>
    <col min="6151" max="6151" width="0" style="447" hidden="1" customWidth="1"/>
    <col min="6152" max="6153" width="9.77734375" style="447" customWidth="1"/>
    <col min="6154" max="6154" width="10.33203125" style="447" customWidth="1"/>
    <col min="6155" max="6155" width="13" style="447" customWidth="1"/>
    <col min="6156" max="6156" width="1.109375" style="447" customWidth="1"/>
    <col min="6157" max="6399" width="8.88671875" style="447"/>
    <col min="6400" max="6400" width="46" style="447" customWidth="1"/>
    <col min="6401" max="6401" width="12.33203125" style="447" customWidth="1"/>
    <col min="6402" max="6402" width="15" style="447" bestFit="1" customWidth="1"/>
    <col min="6403" max="6403" width="10.88671875" style="447" customWidth="1"/>
    <col min="6404" max="6404" width="12.5546875" style="447" customWidth="1"/>
    <col min="6405" max="6405" width="9.77734375" style="447" customWidth="1"/>
    <col min="6406" max="6406" width="12" style="447" customWidth="1"/>
    <col min="6407" max="6407" width="0" style="447" hidden="1" customWidth="1"/>
    <col min="6408" max="6409" width="9.77734375" style="447" customWidth="1"/>
    <col min="6410" max="6410" width="10.33203125" style="447" customWidth="1"/>
    <col min="6411" max="6411" width="13" style="447" customWidth="1"/>
    <col min="6412" max="6412" width="1.109375" style="447" customWidth="1"/>
    <col min="6413" max="6655" width="8.88671875" style="447"/>
    <col min="6656" max="6656" width="46" style="447" customWidth="1"/>
    <col min="6657" max="6657" width="12.33203125" style="447" customWidth="1"/>
    <col min="6658" max="6658" width="15" style="447" bestFit="1" customWidth="1"/>
    <col min="6659" max="6659" width="10.88671875" style="447" customWidth="1"/>
    <col min="6660" max="6660" width="12.5546875" style="447" customWidth="1"/>
    <col min="6661" max="6661" width="9.77734375" style="447" customWidth="1"/>
    <col min="6662" max="6662" width="12" style="447" customWidth="1"/>
    <col min="6663" max="6663" width="0" style="447" hidden="1" customWidth="1"/>
    <col min="6664" max="6665" width="9.77734375" style="447" customWidth="1"/>
    <col min="6666" max="6666" width="10.33203125" style="447" customWidth="1"/>
    <col min="6667" max="6667" width="13" style="447" customWidth="1"/>
    <col min="6668" max="6668" width="1.109375" style="447" customWidth="1"/>
    <col min="6669" max="6911" width="8.88671875" style="447"/>
    <col min="6912" max="6912" width="46" style="447" customWidth="1"/>
    <col min="6913" max="6913" width="12.33203125" style="447" customWidth="1"/>
    <col min="6914" max="6914" width="15" style="447" bestFit="1" customWidth="1"/>
    <col min="6915" max="6915" width="10.88671875" style="447" customWidth="1"/>
    <col min="6916" max="6916" width="12.5546875" style="447" customWidth="1"/>
    <col min="6917" max="6917" width="9.77734375" style="447" customWidth="1"/>
    <col min="6918" max="6918" width="12" style="447" customWidth="1"/>
    <col min="6919" max="6919" width="0" style="447" hidden="1" customWidth="1"/>
    <col min="6920" max="6921" width="9.77734375" style="447" customWidth="1"/>
    <col min="6922" max="6922" width="10.33203125" style="447" customWidth="1"/>
    <col min="6923" max="6923" width="13" style="447" customWidth="1"/>
    <col min="6924" max="6924" width="1.109375" style="447" customWidth="1"/>
    <col min="6925" max="7167" width="8.88671875" style="447"/>
    <col min="7168" max="7168" width="46" style="447" customWidth="1"/>
    <col min="7169" max="7169" width="12.33203125" style="447" customWidth="1"/>
    <col min="7170" max="7170" width="15" style="447" bestFit="1" customWidth="1"/>
    <col min="7171" max="7171" width="10.88671875" style="447" customWidth="1"/>
    <col min="7172" max="7172" width="12.5546875" style="447" customWidth="1"/>
    <col min="7173" max="7173" width="9.77734375" style="447" customWidth="1"/>
    <col min="7174" max="7174" width="12" style="447" customWidth="1"/>
    <col min="7175" max="7175" width="0" style="447" hidden="1" customWidth="1"/>
    <col min="7176" max="7177" width="9.77734375" style="447" customWidth="1"/>
    <col min="7178" max="7178" width="10.33203125" style="447" customWidth="1"/>
    <col min="7179" max="7179" width="13" style="447" customWidth="1"/>
    <col min="7180" max="7180" width="1.109375" style="447" customWidth="1"/>
    <col min="7181" max="7423" width="8.88671875" style="447"/>
    <col min="7424" max="7424" width="46" style="447" customWidth="1"/>
    <col min="7425" max="7425" width="12.33203125" style="447" customWidth="1"/>
    <col min="7426" max="7426" width="15" style="447" bestFit="1" customWidth="1"/>
    <col min="7427" max="7427" width="10.88671875" style="447" customWidth="1"/>
    <col min="7428" max="7428" width="12.5546875" style="447" customWidth="1"/>
    <col min="7429" max="7429" width="9.77734375" style="447" customWidth="1"/>
    <col min="7430" max="7430" width="12" style="447" customWidth="1"/>
    <col min="7431" max="7431" width="0" style="447" hidden="1" customWidth="1"/>
    <col min="7432" max="7433" width="9.77734375" style="447" customWidth="1"/>
    <col min="7434" max="7434" width="10.33203125" style="447" customWidth="1"/>
    <col min="7435" max="7435" width="13" style="447" customWidth="1"/>
    <col min="7436" max="7436" width="1.109375" style="447" customWidth="1"/>
    <col min="7437" max="7679" width="8.88671875" style="447"/>
    <col min="7680" max="7680" width="46" style="447" customWidth="1"/>
    <col min="7681" max="7681" width="12.33203125" style="447" customWidth="1"/>
    <col min="7682" max="7682" width="15" style="447" bestFit="1" customWidth="1"/>
    <col min="7683" max="7683" width="10.88671875" style="447" customWidth="1"/>
    <col min="7684" max="7684" width="12.5546875" style="447" customWidth="1"/>
    <col min="7685" max="7685" width="9.77734375" style="447" customWidth="1"/>
    <col min="7686" max="7686" width="12" style="447" customWidth="1"/>
    <col min="7687" max="7687" width="0" style="447" hidden="1" customWidth="1"/>
    <col min="7688" max="7689" width="9.77734375" style="447" customWidth="1"/>
    <col min="7690" max="7690" width="10.33203125" style="447" customWidth="1"/>
    <col min="7691" max="7691" width="13" style="447" customWidth="1"/>
    <col min="7692" max="7692" width="1.109375" style="447" customWidth="1"/>
    <col min="7693" max="7935" width="8.88671875" style="447"/>
    <col min="7936" max="7936" width="46" style="447" customWidth="1"/>
    <col min="7937" max="7937" width="12.33203125" style="447" customWidth="1"/>
    <col min="7938" max="7938" width="15" style="447" bestFit="1" customWidth="1"/>
    <col min="7939" max="7939" width="10.88671875" style="447" customWidth="1"/>
    <col min="7940" max="7940" width="12.5546875" style="447" customWidth="1"/>
    <col min="7941" max="7941" width="9.77734375" style="447" customWidth="1"/>
    <col min="7942" max="7942" width="12" style="447" customWidth="1"/>
    <col min="7943" max="7943" width="0" style="447" hidden="1" customWidth="1"/>
    <col min="7944" max="7945" width="9.77734375" style="447" customWidth="1"/>
    <col min="7946" max="7946" width="10.33203125" style="447" customWidth="1"/>
    <col min="7947" max="7947" width="13" style="447" customWidth="1"/>
    <col min="7948" max="7948" width="1.109375" style="447" customWidth="1"/>
    <col min="7949" max="8191" width="8.88671875" style="447"/>
    <col min="8192" max="8192" width="46" style="447" customWidth="1"/>
    <col min="8193" max="8193" width="12.33203125" style="447" customWidth="1"/>
    <col min="8194" max="8194" width="15" style="447" bestFit="1" customWidth="1"/>
    <col min="8195" max="8195" width="10.88671875" style="447" customWidth="1"/>
    <col min="8196" max="8196" width="12.5546875" style="447" customWidth="1"/>
    <col min="8197" max="8197" width="9.77734375" style="447" customWidth="1"/>
    <col min="8198" max="8198" width="12" style="447" customWidth="1"/>
    <col min="8199" max="8199" width="0" style="447" hidden="1" customWidth="1"/>
    <col min="8200" max="8201" width="9.77734375" style="447" customWidth="1"/>
    <col min="8202" max="8202" width="10.33203125" style="447" customWidth="1"/>
    <col min="8203" max="8203" width="13" style="447" customWidth="1"/>
    <col min="8204" max="8204" width="1.109375" style="447" customWidth="1"/>
    <col min="8205" max="8447" width="8.88671875" style="447"/>
    <col min="8448" max="8448" width="46" style="447" customWidth="1"/>
    <col min="8449" max="8449" width="12.33203125" style="447" customWidth="1"/>
    <col min="8450" max="8450" width="15" style="447" bestFit="1" customWidth="1"/>
    <col min="8451" max="8451" width="10.88671875" style="447" customWidth="1"/>
    <col min="8452" max="8452" width="12.5546875" style="447" customWidth="1"/>
    <col min="8453" max="8453" width="9.77734375" style="447" customWidth="1"/>
    <col min="8454" max="8454" width="12" style="447" customWidth="1"/>
    <col min="8455" max="8455" width="0" style="447" hidden="1" customWidth="1"/>
    <col min="8456" max="8457" width="9.77734375" style="447" customWidth="1"/>
    <col min="8458" max="8458" width="10.33203125" style="447" customWidth="1"/>
    <col min="8459" max="8459" width="13" style="447" customWidth="1"/>
    <col min="8460" max="8460" width="1.109375" style="447" customWidth="1"/>
    <col min="8461" max="8703" width="8.88671875" style="447"/>
    <col min="8704" max="8704" width="46" style="447" customWidth="1"/>
    <col min="8705" max="8705" width="12.33203125" style="447" customWidth="1"/>
    <col min="8706" max="8706" width="15" style="447" bestFit="1" customWidth="1"/>
    <col min="8707" max="8707" width="10.88671875" style="447" customWidth="1"/>
    <col min="8708" max="8708" width="12.5546875" style="447" customWidth="1"/>
    <col min="8709" max="8709" width="9.77734375" style="447" customWidth="1"/>
    <col min="8710" max="8710" width="12" style="447" customWidth="1"/>
    <col min="8711" max="8711" width="0" style="447" hidden="1" customWidth="1"/>
    <col min="8712" max="8713" width="9.77734375" style="447" customWidth="1"/>
    <col min="8714" max="8714" width="10.33203125" style="447" customWidth="1"/>
    <col min="8715" max="8715" width="13" style="447" customWidth="1"/>
    <col min="8716" max="8716" width="1.109375" style="447" customWidth="1"/>
    <col min="8717" max="8959" width="8.88671875" style="447"/>
    <col min="8960" max="8960" width="46" style="447" customWidth="1"/>
    <col min="8961" max="8961" width="12.33203125" style="447" customWidth="1"/>
    <col min="8962" max="8962" width="15" style="447" bestFit="1" customWidth="1"/>
    <col min="8963" max="8963" width="10.88671875" style="447" customWidth="1"/>
    <col min="8964" max="8964" width="12.5546875" style="447" customWidth="1"/>
    <col min="8965" max="8965" width="9.77734375" style="447" customWidth="1"/>
    <col min="8966" max="8966" width="12" style="447" customWidth="1"/>
    <col min="8967" max="8967" width="0" style="447" hidden="1" customWidth="1"/>
    <col min="8968" max="8969" width="9.77734375" style="447" customWidth="1"/>
    <col min="8970" max="8970" width="10.33203125" style="447" customWidth="1"/>
    <col min="8971" max="8971" width="13" style="447" customWidth="1"/>
    <col min="8972" max="8972" width="1.109375" style="447" customWidth="1"/>
    <col min="8973" max="9215" width="8.88671875" style="447"/>
    <col min="9216" max="9216" width="46" style="447" customWidth="1"/>
    <col min="9217" max="9217" width="12.33203125" style="447" customWidth="1"/>
    <col min="9218" max="9218" width="15" style="447" bestFit="1" customWidth="1"/>
    <col min="9219" max="9219" width="10.88671875" style="447" customWidth="1"/>
    <col min="9220" max="9220" width="12.5546875" style="447" customWidth="1"/>
    <col min="9221" max="9221" width="9.77734375" style="447" customWidth="1"/>
    <col min="9222" max="9222" width="12" style="447" customWidth="1"/>
    <col min="9223" max="9223" width="0" style="447" hidden="1" customWidth="1"/>
    <col min="9224" max="9225" width="9.77734375" style="447" customWidth="1"/>
    <col min="9226" max="9226" width="10.33203125" style="447" customWidth="1"/>
    <col min="9227" max="9227" width="13" style="447" customWidth="1"/>
    <col min="9228" max="9228" width="1.109375" style="447" customWidth="1"/>
    <col min="9229" max="9471" width="8.88671875" style="447"/>
    <col min="9472" max="9472" width="46" style="447" customWidth="1"/>
    <col min="9473" max="9473" width="12.33203125" style="447" customWidth="1"/>
    <col min="9474" max="9474" width="15" style="447" bestFit="1" customWidth="1"/>
    <col min="9475" max="9475" width="10.88671875" style="447" customWidth="1"/>
    <col min="9476" max="9476" width="12.5546875" style="447" customWidth="1"/>
    <col min="9477" max="9477" width="9.77734375" style="447" customWidth="1"/>
    <col min="9478" max="9478" width="12" style="447" customWidth="1"/>
    <col min="9479" max="9479" width="0" style="447" hidden="1" customWidth="1"/>
    <col min="9480" max="9481" width="9.77734375" style="447" customWidth="1"/>
    <col min="9482" max="9482" width="10.33203125" style="447" customWidth="1"/>
    <col min="9483" max="9483" width="13" style="447" customWidth="1"/>
    <col min="9484" max="9484" width="1.109375" style="447" customWidth="1"/>
    <col min="9485" max="9727" width="8.88671875" style="447"/>
    <col min="9728" max="9728" width="46" style="447" customWidth="1"/>
    <col min="9729" max="9729" width="12.33203125" style="447" customWidth="1"/>
    <col min="9730" max="9730" width="15" style="447" bestFit="1" customWidth="1"/>
    <col min="9731" max="9731" width="10.88671875" style="447" customWidth="1"/>
    <col min="9732" max="9732" width="12.5546875" style="447" customWidth="1"/>
    <col min="9733" max="9733" width="9.77734375" style="447" customWidth="1"/>
    <col min="9734" max="9734" width="12" style="447" customWidth="1"/>
    <col min="9735" max="9735" width="0" style="447" hidden="1" customWidth="1"/>
    <col min="9736" max="9737" width="9.77734375" style="447" customWidth="1"/>
    <col min="9738" max="9738" width="10.33203125" style="447" customWidth="1"/>
    <col min="9739" max="9739" width="13" style="447" customWidth="1"/>
    <col min="9740" max="9740" width="1.109375" style="447" customWidth="1"/>
    <col min="9741" max="9983" width="8.88671875" style="447"/>
    <col min="9984" max="9984" width="46" style="447" customWidth="1"/>
    <col min="9985" max="9985" width="12.33203125" style="447" customWidth="1"/>
    <col min="9986" max="9986" width="15" style="447" bestFit="1" customWidth="1"/>
    <col min="9987" max="9987" width="10.88671875" style="447" customWidth="1"/>
    <col min="9988" max="9988" width="12.5546875" style="447" customWidth="1"/>
    <col min="9989" max="9989" width="9.77734375" style="447" customWidth="1"/>
    <col min="9990" max="9990" width="12" style="447" customWidth="1"/>
    <col min="9991" max="9991" width="0" style="447" hidden="1" customWidth="1"/>
    <col min="9992" max="9993" width="9.77734375" style="447" customWidth="1"/>
    <col min="9994" max="9994" width="10.33203125" style="447" customWidth="1"/>
    <col min="9995" max="9995" width="13" style="447" customWidth="1"/>
    <col min="9996" max="9996" width="1.109375" style="447" customWidth="1"/>
    <col min="9997" max="10239" width="8.88671875" style="447"/>
    <col min="10240" max="10240" width="46" style="447" customWidth="1"/>
    <col min="10241" max="10241" width="12.33203125" style="447" customWidth="1"/>
    <col min="10242" max="10242" width="15" style="447" bestFit="1" customWidth="1"/>
    <col min="10243" max="10243" width="10.88671875" style="447" customWidth="1"/>
    <col min="10244" max="10244" width="12.5546875" style="447" customWidth="1"/>
    <col min="10245" max="10245" width="9.77734375" style="447" customWidth="1"/>
    <col min="10246" max="10246" width="12" style="447" customWidth="1"/>
    <col min="10247" max="10247" width="0" style="447" hidden="1" customWidth="1"/>
    <col min="10248" max="10249" width="9.77734375" style="447" customWidth="1"/>
    <col min="10250" max="10250" width="10.33203125" style="447" customWidth="1"/>
    <col min="10251" max="10251" width="13" style="447" customWidth="1"/>
    <col min="10252" max="10252" width="1.109375" style="447" customWidth="1"/>
    <col min="10253" max="10495" width="8.88671875" style="447"/>
    <col min="10496" max="10496" width="46" style="447" customWidth="1"/>
    <col min="10497" max="10497" width="12.33203125" style="447" customWidth="1"/>
    <col min="10498" max="10498" width="15" style="447" bestFit="1" customWidth="1"/>
    <col min="10499" max="10499" width="10.88671875" style="447" customWidth="1"/>
    <col min="10500" max="10500" width="12.5546875" style="447" customWidth="1"/>
    <col min="10501" max="10501" width="9.77734375" style="447" customWidth="1"/>
    <col min="10502" max="10502" width="12" style="447" customWidth="1"/>
    <col min="10503" max="10503" width="0" style="447" hidden="1" customWidth="1"/>
    <col min="10504" max="10505" width="9.77734375" style="447" customWidth="1"/>
    <col min="10506" max="10506" width="10.33203125" style="447" customWidth="1"/>
    <col min="10507" max="10507" width="13" style="447" customWidth="1"/>
    <col min="10508" max="10508" width="1.109375" style="447" customWidth="1"/>
    <col min="10509" max="10751" width="8.88671875" style="447"/>
    <col min="10752" max="10752" width="46" style="447" customWidth="1"/>
    <col min="10753" max="10753" width="12.33203125" style="447" customWidth="1"/>
    <col min="10754" max="10754" width="15" style="447" bestFit="1" customWidth="1"/>
    <col min="10755" max="10755" width="10.88671875" style="447" customWidth="1"/>
    <col min="10756" max="10756" width="12.5546875" style="447" customWidth="1"/>
    <col min="10757" max="10757" width="9.77734375" style="447" customWidth="1"/>
    <col min="10758" max="10758" width="12" style="447" customWidth="1"/>
    <col min="10759" max="10759" width="0" style="447" hidden="1" customWidth="1"/>
    <col min="10760" max="10761" width="9.77734375" style="447" customWidth="1"/>
    <col min="10762" max="10762" width="10.33203125" style="447" customWidth="1"/>
    <col min="10763" max="10763" width="13" style="447" customWidth="1"/>
    <col min="10764" max="10764" width="1.109375" style="447" customWidth="1"/>
    <col min="10765" max="11007" width="8.88671875" style="447"/>
    <col min="11008" max="11008" width="46" style="447" customWidth="1"/>
    <col min="11009" max="11009" width="12.33203125" style="447" customWidth="1"/>
    <col min="11010" max="11010" width="15" style="447" bestFit="1" customWidth="1"/>
    <col min="11011" max="11011" width="10.88671875" style="447" customWidth="1"/>
    <col min="11012" max="11012" width="12.5546875" style="447" customWidth="1"/>
    <col min="11013" max="11013" width="9.77734375" style="447" customWidth="1"/>
    <col min="11014" max="11014" width="12" style="447" customWidth="1"/>
    <col min="11015" max="11015" width="0" style="447" hidden="1" customWidth="1"/>
    <col min="11016" max="11017" width="9.77734375" style="447" customWidth="1"/>
    <col min="11018" max="11018" width="10.33203125" style="447" customWidth="1"/>
    <col min="11019" max="11019" width="13" style="447" customWidth="1"/>
    <col min="11020" max="11020" width="1.109375" style="447" customWidth="1"/>
    <col min="11021" max="11263" width="8.88671875" style="447"/>
    <col min="11264" max="11264" width="46" style="447" customWidth="1"/>
    <col min="11265" max="11265" width="12.33203125" style="447" customWidth="1"/>
    <col min="11266" max="11266" width="15" style="447" bestFit="1" customWidth="1"/>
    <col min="11267" max="11267" width="10.88671875" style="447" customWidth="1"/>
    <col min="11268" max="11268" width="12.5546875" style="447" customWidth="1"/>
    <col min="11269" max="11269" width="9.77734375" style="447" customWidth="1"/>
    <col min="11270" max="11270" width="12" style="447" customWidth="1"/>
    <col min="11271" max="11271" width="0" style="447" hidden="1" customWidth="1"/>
    <col min="11272" max="11273" width="9.77734375" style="447" customWidth="1"/>
    <col min="11274" max="11274" width="10.33203125" style="447" customWidth="1"/>
    <col min="11275" max="11275" width="13" style="447" customWidth="1"/>
    <col min="11276" max="11276" width="1.109375" style="447" customWidth="1"/>
    <col min="11277" max="11519" width="8.88671875" style="447"/>
    <col min="11520" max="11520" width="46" style="447" customWidth="1"/>
    <col min="11521" max="11521" width="12.33203125" style="447" customWidth="1"/>
    <col min="11522" max="11522" width="15" style="447" bestFit="1" customWidth="1"/>
    <col min="11523" max="11523" width="10.88671875" style="447" customWidth="1"/>
    <col min="11524" max="11524" width="12.5546875" style="447" customWidth="1"/>
    <col min="11525" max="11525" width="9.77734375" style="447" customWidth="1"/>
    <col min="11526" max="11526" width="12" style="447" customWidth="1"/>
    <col min="11527" max="11527" width="0" style="447" hidden="1" customWidth="1"/>
    <col min="11528" max="11529" width="9.77734375" style="447" customWidth="1"/>
    <col min="11530" max="11530" width="10.33203125" style="447" customWidth="1"/>
    <col min="11531" max="11531" width="13" style="447" customWidth="1"/>
    <col min="11532" max="11532" width="1.109375" style="447" customWidth="1"/>
    <col min="11533" max="11775" width="8.88671875" style="447"/>
    <col min="11776" max="11776" width="46" style="447" customWidth="1"/>
    <col min="11777" max="11777" width="12.33203125" style="447" customWidth="1"/>
    <col min="11778" max="11778" width="15" style="447" bestFit="1" customWidth="1"/>
    <col min="11779" max="11779" width="10.88671875" style="447" customWidth="1"/>
    <col min="11780" max="11780" width="12.5546875" style="447" customWidth="1"/>
    <col min="11781" max="11781" width="9.77734375" style="447" customWidth="1"/>
    <col min="11782" max="11782" width="12" style="447" customWidth="1"/>
    <col min="11783" max="11783" width="0" style="447" hidden="1" customWidth="1"/>
    <col min="11784" max="11785" width="9.77734375" style="447" customWidth="1"/>
    <col min="11786" max="11786" width="10.33203125" style="447" customWidth="1"/>
    <col min="11787" max="11787" width="13" style="447" customWidth="1"/>
    <col min="11788" max="11788" width="1.109375" style="447" customWidth="1"/>
    <col min="11789" max="12031" width="8.88671875" style="447"/>
    <col min="12032" max="12032" width="46" style="447" customWidth="1"/>
    <col min="12033" max="12033" width="12.33203125" style="447" customWidth="1"/>
    <col min="12034" max="12034" width="15" style="447" bestFit="1" customWidth="1"/>
    <col min="12035" max="12035" width="10.88671875" style="447" customWidth="1"/>
    <col min="12036" max="12036" width="12.5546875" style="447" customWidth="1"/>
    <col min="12037" max="12037" width="9.77734375" style="447" customWidth="1"/>
    <col min="12038" max="12038" width="12" style="447" customWidth="1"/>
    <col min="12039" max="12039" width="0" style="447" hidden="1" customWidth="1"/>
    <col min="12040" max="12041" width="9.77734375" style="447" customWidth="1"/>
    <col min="12042" max="12042" width="10.33203125" style="447" customWidth="1"/>
    <col min="12043" max="12043" width="13" style="447" customWidth="1"/>
    <col min="12044" max="12044" width="1.109375" style="447" customWidth="1"/>
    <col min="12045" max="12287" width="8.88671875" style="447"/>
    <col min="12288" max="12288" width="46" style="447" customWidth="1"/>
    <col min="12289" max="12289" width="12.33203125" style="447" customWidth="1"/>
    <col min="12290" max="12290" width="15" style="447" bestFit="1" customWidth="1"/>
    <col min="12291" max="12291" width="10.88671875" style="447" customWidth="1"/>
    <col min="12292" max="12292" width="12.5546875" style="447" customWidth="1"/>
    <col min="12293" max="12293" width="9.77734375" style="447" customWidth="1"/>
    <col min="12294" max="12294" width="12" style="447" customWidth="1"/>
    <col min="12295" max="12295" width="0" style="447" hidden="1" customWidth="1"/>
    <col min="12296" max="12297" width="9.77734375" style="447" customWidth="1"/>
    <col min="12298" max="12298" width="10.33203125" style="447" customWidth="1"/>
    <col min="12299" max="12299" width="13" style="447" customWidth="1"/>
    <col min="12300" max="12300" width="1.109375" style="447" customWidth="1"/>
    <col min="12301" max="12543" width="8.88671875" style="447"/>
    <col min="12544" max="12544" width="46" style="447" customWidth="1"/>
    <col min="12545" max="12545" width="12.33203125" style="447" customWidth="1"/>
    <col min="12546" max="12546" width="15" style="447" bestFit="1" customWidth="1"/>
    <col min="12547" max="12547" width="10.88671875" style="447" customWidth="1"/>
    <col min="12548" max="12548" width="12.5546875" style="447" customWidth="1"/>
    <col min="12549" max="12549" width="9.77734375" style="447" customWidth="1"/>
    <col min="12550" max="12550" width="12" style="447" customWidth="1"/>
    <col min="12551" max="12551" width="0" style="447" hidden="1" customWidth="1"/>
    <col min="12552" max="12553" width="9.77734375" style="447" customWidth="1"/>
    <col min="12554" max="12554" width="10.33203125" style="447" customWidth="1"/>
    <col min="12555" max="12555" width="13" style="447" customWidth="1"/>
    <col min="12556" max="12556" width="1.109375" style="447" customWidth="1"/>
    <col min="12557" max="12799" width="8.88671875" style="447"/>
    <col min="12800" max="12800" width="46" style="447" customWidth="1"/>
    <col min="12801" max="12801" width="12.33203125" style="447" customWidth="1"/>
    <col min="12802" max="12802" width="15" style="447" bestFit="1" customWidth="1"/>
    <col min="12803" max="12803" width="10.88671875" style="447" customWidth="1"/>
    <col min="12804" max="12804" width="12.5546875" style="447" customWidth="1"/>
    <col min="12805" max="12805" width="9.77734375" style="447" customWidth="1"/>
    <col min="12806" max="12806" width="12" style="447" customWidth="1"/>
    <col min="12807" max="12807" width="0" style="447" hidden="1" customWidth="1"/>
    <col min="12808" max="12809" width="9.77734375" style="447" customWidth="1"/>
    <col min="12810" max="12810" width="10.33203125" style="447" customWidth="1"/>
    <col min="12811" max="12811" width="13" style="447" customWidth="1"/>
    <col min="12812" max="12812" width="1.109375" style="447" customWidth="1"/>
    <col min="12813" max="13055" width="8.88671875" style="447"/>
    <col min="13056" max="13056" width="46" style="447" customWidth="1"/>
    <col min="13057" max="13057" width="12.33203125" style="447" customWidth="1"/>
    <col min="13058" max="13058" width="15" style="447" bestFit="1" customWidth="1"/>
    <col min="13059" max="13059" width="10.88671875" style="447" customWidth="1"/>
    <col min="13060" max="13060" width="12.5546875" style="447" customWidth="1"/>
    <col min="13061" max="13061" width="9.77734375" style="447" customWidth="1"/>
    <col min="13062" max="13062" width="12" style="447" customWidth="1"/>
    <col min="13063" max="13063" width="0" style="447" hidden="1" customWidth="1"/>
    <col min="13064" max="13065" width="9.77734375" style="447" customWidth="1"/>
    <col min="13066" max="13066" width="10.33203125" style="447" customWidth="1"/>
    <col min="13067" max="13067" width="13" style="447" customWidth="1"/>
    <col min="13068" max="13068" width="1.109375" style="447" customWidth="1"/>
    <col min="13069" max="13311" width="8.88671875" style="447"/>
    <col min="13312" max="13312" width="46" style="447" customWidth="1"/>
    <col min="13313" max="13313" width="12.33203125" style="447" customWidth="1"/>
    <col min="13314" max="13314" width="15" style="447" bestFit="1" customWidth="1"/>
    <col min="13315" max="13315" width="10.88671875" style="447" customWidth="1"/>
    <col min="13316" max="13316" width="12.5546875" style="447" customWidth="1"/>
    <col min="13317" max="13317" width="9.77734375" style="447" customWidth="1"/>
    <col min="13318" max="13318" width="12" style="447" customWidth="1"/>
    <col min="13319" max="13319" width="0" style="447" hidden="1" customWidth="1"/>
    <col min="13320" max="13321" width="9.77734375" style="447" customWidth="1"/>
    <col min="13322" max="13322" width="10.33203125" style="447" customWidth="1"/>
    <col min="13323" max="13323" width="13" style="447" customWidth="1"/>
    <col min="13324" max="13324" width="1.109375" style="447" customWidth="1"/>
    <col min="13325" max="13567" width="8.88671875" style="447"/>
    <col min="13568" max="13568" width="46" style="447" customWidth="1"/>
    <col min="13569" max="13569" width="12.33203125" style="447" customWidth="1"/>
    <col min="13570" max="13570" width="15" style="447" bestFit="1" customWidth="1"/>
    <col min="13571" max="13571" width="10.88671875" style="447" customWidth="1"/>
    <col min="13572" max="13572" width="12.5546875" style="447" customWidth="1"/>
    <col min="13573" max="13573" width="9.77734375" style="447" customWidth="1"/>
    <col min="13574" max="13574" width="12" style="447" customWidth="1"/>
    <col min="13575" max="13575" width="0" style="447" hidden="1" customWidth="1"/>
    <col min="13576" max="13577" width="9.77734375" style="447" customWidth="1"/>
    <col min="13578" max="13578" width="10.33203125" style="447" customWidth="1"/>
    <col min="13579" max="13579" width="13" style="447" customWidth="1"/>
    <col min="13580" max="13580" width="1.109375" style="447" customWidth="1"/>
    <col min="13581" max="13823" width="8.88671875" style="447"/>
    <col min="13824" max="13824" width="46" style="447" customWidth="1"/>
    <col min="13825" max="13825" width="12.33203125" style="447" customWidth="1"/>
    <col min="13826" max="13826" width="15" style="447" bestFit="1" customWidth="1"/>
    <col min="13827" max="13827" width="10.88671875" style="447" customWidth="1"/>
    <col min="13828" max="13828" width="12.5546875" style="447" customWidth="1"/>
    <col min="13829" max="13829" width="9.77734375" style="447" customWidth="1"/>
    <col min="13830" max="13830" width="12" style="447" customWidth="1"/>
    <col min="13831" max="13831" width="0" style="447" hidden="1" customWidth="1"/>
    <col min="13832" max="13833" width="9.77734375" style="447" customWidth="1"/>
    <col min="13834" max="13834" width="10.33203125" style="447" customWidth="1"/>
    <col min="13835" max="13835" width="13" style="447" customWidth="1"/>
    <col min="13836" max="13836" width="1.109375" style="447" customWidth="1"/>
    <col min="13837" max="14079" width="8.88671875" style="447"/>
    <col min="14080" max="14080" width="46" style="447" customWidth="1"/>
    <col min="14081" max="14081" width="12.33203125" style="447" customWidth="1"/>
    <col min="14082" max="14082" width="15" style="447" bestFit="1" customWidth="1"/>
    <col min="14083" max="14083" width="10.88671875" style="447" customWidth="1"/>
    <col min="14084" max="14084" width="12.5546875" style="447" customWidth="1"/>
    <col min="14085" max="14085" width="9.77734375" style="447" customWidth="1"/>
    <col min="14086" max="14086" width="12" style="447" customWidth="1"/>
    <col min="14087" max="14087" width="0" style="447" hidden="1" customWidth="1"/>
    <col min="14088" max="14089" width="9.77734375" style="447" customWidth="1"/>
    <col min="14090" max="14090" width="10.33203125" style="447" customWidth="1"/>
    <col min="14091" max="14091" width="13" style="447" customWidth="1"/>
    <col min="14092" max="14092" width="1.109375" style="447" customWidth="1"/>
    <col min="14093" max="14335" width="8.88671875" style="447"/>
    <col min="14336" max="14336" width="46" style="447" customWidth="1"/>
    <col min="14337" max="14337" width="12.33203125" style="447" customWidth="1"/>
    <col min="14338" max="14338" width="15" style="447" bestFit="1" customWidth="1"/>
    <col min="14339" max="14339" width="10.88671875" style="447" customWidth="1"/>
    <col min="14340" max="14340" width="12.5546875" style="447" customWidth="1"/>
    <col min="14341" max="14341" width="9.77734375" style="447" customWidth="1"/>
    <col min="14342" max="14342" width="12" style="447" customWidth="1"/>
    <col min="14343" max="14343" width="0" style="447" hidden="1" customWidth="1"/>
    <col min="14344" max="14345" width="9.77734375" style="447" customWidth="1"/>
    <col min="14346" max="14346" width="10.33203125" style="447" customWidth="1"/>
    <col min="14347" max="14347" width="13" style="447" customWidth="1"/>
    <col min="14348" max="14348" width="1.109375" style="447" customWidth="1"/>
    <col min="14349" max="14591" width="8.88671875" style="447"/>
    <col min="14592" max="14592" width="46" style="447" customWidth="1"/>
    <col min="14593" max="14593" width="12.33203125" style="447" customWidth="1"/>
    <col min="14594" max="14594" width="15" style="447" bestFit="1" customWidth="1"/>
    <col min="14595" max="14595" width="10.88671875" style="447" customWidth="1"/>
    <col min="14596" max="14596" width="12.5546875" style="447" customWidth="1"/>
    <col min="14597" max="14597" width="9.77734375" style="447" customWidth="1"/>
    <col min="14598" max="14598" width="12" style="447" customWidth="1"/>
    <col min="14599" max="14599" width="0" style="447" hidden="1" customWidth="1"/>
    <col min="14600" max="14601" width="9.77734375" style="447" customWidth="1"/>
    <col min="14602" max="14602" width="10.33203125" style="447" customWidth="1"/>
    <col min="14603" max="14603" width="13" style="447" customWidth="1"/>
    <col min="14604" max="14604" width="1.109375" style="447" customWidth="1"/>
    <col min="14605" max="14847" width="8.88671875" style="447"/>
    <col min="14848" max="14848" width="46" style="447" customWidth="1"/>
    <col min="14849" max="14849" width="12.33203125" style="447" customWidth="1"/>
    <col min="14850" max="14850" width="15" style="447" bestFit="1" customWidth="1"/>
    <col min="14851" max="14851" width="10.88671875" style="447" customWidth="1"/>
    <col min="14852" max="14852" width="12.5546875" style="447" customWidth="1"/>
    <col min="14853" max="14853" width="9.77734375" style="447" customWidth="1"/>
    <col min="14854" max="14854" width="12" style="447" customWidth="1"/>
    <col min="14855" max="14855" width="0" style="447" hidden="1" customWidth="1"/>
    <col min="14856" max="14857" width="9.77734375" style="447" customWidth="1"/>
    <col min="14858" max="14858" width="10.33203125" style="447" customWidth="1"/>
    <col min="14859" max="14859" width="13" style="447" customWidth="1"/>
    <col min="14860" max="14860" width="1.109375" style="447" customWidth="1"/>
    <col min="14861" max="15103" width="8.88671875" style="447"/>
    <col min="15104" max="15104" width="46" style="447" customWidth="1"/>
    <col min="15105" max="15105" width="12.33203125" style="447" customWidth="1"/>
    <col min="15106" max="15106" width="15" style="447" bestFit="1" customWidth="1"/>
    <col min="15107" max="15107" width="10.88671875" style="447" customWidth="1"/>
    <col min="15108" max="15108" width="12.5546875" style="447" customWidth="1"/>
    <col min="15109" max="15109" width="9.77734375" style="447" customWidth="1"/>
    <col min="15110" max="15110" width="12" style="447" customWidth="1"/>
    <col min="15111" max="15111" width="0" style="447" hidden="1" customWidth="1"/>
    <col min="15112" max="15113" width="9.77734375" style="447" customWidth="1"/>
    <col min="15114" max="15114" width="10.33203125" style="447" customWidth="1"/>
    <col min="15115" max="15115" width="13" style="447" customWidth="1"/>
    <col min="15116" max="15116" width="1.109375" style="447" customWidth="1"/>
    <col min="15117" max="15359" width="8.88671875" style="447"/>
    <col min="15360" max="15360" width="46" style="447" customWidth="1"/>
    <col min="15361" max="15361" width="12.33203125" style="447" customWidth="1"/>
    <col min="15362" max="15362" width="15" style="447" bestFit="1" customWidth="1"/>
    <col min="15363" max="15363" width="10.88671875" style="447" customWidth="1"/>
    <col min="15364" max="15364" width="12.5546875" style="447" customWidth="1"/>
    <col min="15365" max="15365" width="9.77734375" style="447" customWidth="1"/>
    <col min="15366" max="15366" width="12" style="447" customWidth="1"/>
    <col min="15367" max="15367" width="0" style="447" hidden="1" customWidth="1"/>
    <col min="15368" max="15369" width="9.77734375" style="447" customWidth="1"/>
    <col min="15370" max="15370" width="10.33203125" style="447" customWidth="1"/>
    <col min="15371" max="15371" width="13" style="447" customWidth="1"/>
    <col min="15372" max="15372" width="1.109375" style="447" customWidth="1"/>
    <col min="15373" max="15615" width="8.88671875" style="447"/>
    <col min="15616" max="15616" width="46" style="447" customWidth="1"/>
    <col min="15617" max="15617" width="12.33203125" style="447" customWidth="1"/>
    <col min="15618" max="15618" width="15" style="447" bestFit="1" customWidth="1"/>
    <col min="15619" max="15619" width="10.88671875" style="447" customWidth="1"/>
    <col min="15620" max="15620" width="12.5546875" style="447" customWidth="1"/>
    <col min="15621" max="15621" width="9.77734375" style="447" customWidth="1"/>
    <col min="15622" max="15622" width="12" style="447" customWidth="1"/>
    <col min="15623" max="15623" width="0" style="447" hidden="1" customWidth="1"/>
    <col min="15624" max="15625" width="9.77734375" style="447" customWidth="1"/>
    <col min="15626" max="15626" width="10.33203125" style="447" customWidth="1"/>
    <col min="15627" max="15627" width="13" style="447" customWidth="1"/>
    <col min="15628" max="15628" width="1.109375" style="447" customWidth="1"/>
    <col min="15629" max="15871" width="8.88671875" style="447"/>
    <col min="15872" max="15872" width="46" style="447" customWidth="1"/>
    <col min="15873" max="15873" width="12.33203125" style="447" customWidth="1"/>
    <col min="15874" max="15874" width="15" style="447" bestFit="1" customWidth="1"/>
    <col min="15875" max="15875" width="10.88671875" style="447" customWidth="1"/>
    <col min="15876" max="15876" width="12.5546875" style="447" customWidth="1"/>
    <col min="15877" max="15877" width="9.77734375" style="447" customWidth="1"/>
    <col min="15878" max="15878" width="12" style="447" customWidth="1"/>
    <col min="15879" max="15879" width="0" style="447" hidden="1" customWidth="1"/>
    <col min="15880" max="15881" width="9.77734375" style="447" customWidth="1"/>
    <col min="15882" max="15882" width="10.33203125" style="447" customWidth="1"/>
    <col min="15883" max="15883" width="13" style="447" customWidth="1"/>
    <col min="15884" max="15884" width="1.109375" style="447" customWidth="1"/>
    <col min="15885" max="16127" width="8.88671875" style="447"/>
    <col min="16128" max="16128" width="46" style="447" customWidth="1"/>
    <col min="16129" max="16129" width="12.33203125" style="447" customWidth="1"/>
    <col min="16130" max="16130" width="15" style="447" bestFit="1" customWidth="1"/>
    <col min="16131" max="16131" width="10.88671875" style="447" customWidth="1"/>
    <col min="16132" max="16132" width="12.5546875" style="447" customWidth="1"/>
    <col min="16133" max="16133" width="9.77734375" style="447" customWidth="1"/>
    <col min="16134" max="16134" width="12" style="447" customWidth="1"/>
    <col min="16135" max="16135" width="0" style="447" hidden="1" customWidth="1"/>
    <col min="16136" max="16137" width="9.77734375" style="447" customWidth="1"/>
    <col min="16138" max="16138" width="10.33203125" style="447" customWidth="1"/>
    <col min="16139" max="16139" width="13" style="447" customWidth="1"/>
    <col min="16140" max="16140" width="1.109375" style="447" customWidth="1"/>
    <col min="16141" max="16384" width="8.88671875" style="447"/>
  </cols>
  <sheetData>
    <row r="1" spans="1:13" ht="20.25">
      <c r="A1" s="1250" t="s">
        <v>227</v>
      </c>
      <c r="B1" s="1251"/>
      <c r="C1" s="1251"/>
      <c r="D1" s="1251"/>
      <c r="E1" s="1251"/>
      <c r="F1" s="1251"/>
      <c r="G1" s="1251"/>
      <c r="H1" s="1251"/>
      <c r="I1" s="1251"/>
      <c r="J1" s="1251"/>
      <c r="K1" s="1251"/>
      <c r="L1" s="446" t="s">
        <v>1</v>
      </c>
    </row>
    <row r="2" spans="1:13" ht="20.25">
      <c r="A2" s="448"/>
      <c r="B2" s="449"/>
      <c r="C2" s="449"/>
      <c r="D2" s="449"/>
      <c r="E2" s="449"/>
      <c r="F2" s="449"/>
      <c r="G2" s="449"/>
      <c r="H2" s="449"/>
      <c r="I2" s="449"/>
      <c r="J2" s="449"/>
      <c r="K2" s="449"/>
      <c r="L2" s="446" t="s">
        <v>1</v>
      </c>
    </row>
    <row r="3" spans="1:13" ht="15" customHeight="1">
      <c r="A3" s="448"/>
      <c r="B3" s="449"/>
      <c r="C3" s="449"/>
      <c r="D3" s="449"/>
      <c r="E3" s="449"/>
      <c r="F3" s="449"/>
      <c r="G3" s="449"/>
      <c r="H3" s="449"/>
      <c r="I3" s="449"/>
      <c r="J3" s="449"/>
      <c r="K3" s="449"/>
      <c r="L3" s="446" t="s">
        <v>1</v>
      </c>
    </row>
    <row r="4" spans="1:13" ht="18.75">
      <c r="A4" s="1252" t="s">
        <v>228</v>
      </c>
      <c r="B4" s="1253"/>
      <c r="C4" s="1253"/>
      <c r="D4" s="1253"/>
      <c r="E4" s="1253"/>
      <c r="F4" s="1253"/>
      <c r="G4" s="1253"/>
      <c r="H4" s="1253"/>
      <c r="I4" s="1253"/>
      <c r="J4" s="1253"/>
      <c r="K4" s="1253"/>
      <c r="L4" s="446" t="s">
        <v>1</v>
      </c>
    </row>
    <row r="5" spans="1:13" ht="21" customHeight="1">
      <c r="A5" s="1254" t="s">
        <v>69</v>
      </c>
      <c r="B5" s="1253"/>
      <c r="C5" s="1253"/>
      <c r="D5" s="1253"/>
      <c r="E5" s="1253"/>
      <c r="F5" s="1253"/>
      <c r="G5" s="1253"/>
      <c r="H5" s="1253"/>
      <c r="I5" s="1253"/>
      <c r="J5" s="1253"/>
      <c r="K5" s="1253"/>
      <c r="L5" s="446" t="s">
        <v>1</v>
      </c>
    </row>
    <row r="6" spans="1:13" ht="19.5" customHeight="1">
      <c r="A6" s="1255" t="s">
        <v>4</v>
      </c>
      <c r="B6" s="1253"/>
      <c r="C6" s="1253"/>
      <c r="D6" s="1253"/>
      <c r="E6" s="1253"/>
      <c r="F6" s="1253"/>
      <c r="G6" s="1253"/>
      <c r="H6" s="1253"/>
      <c r="I6" s="1253"/>
      <c r="J6" s="1253"/>
      <c r="K6" s="1253"/>
      <c r="L6" s="446" t="s">
        <v>1</v>
      </c>
    </row>
    <row r="7" spans="1:13">
      <c r="A7" s="449"/>
      <c r="B7" s="449"/>
      <c r="C7" s="449"/>
      <c r="D7" s="449"/>
      <c r="E7" s="449"/>
      <c r="F7" s="449"/>
      <c r="G7" s="449"/>
      <c r="H7" s="449"/>
      <c r="I7" s="449"/>
      <c r="J7" s="449"/>
      <c r="K7" s="449"/>
      <c r="L7" s="446" t="s">
        <v>1</v>
      </c>
    </row>
    <row r="8" spans="1:13">
      <c r="A8" s="450"/>
      <c r="B8" s="450"/>
      <c r="C8" s="450"/>
      <c r="D8" s="450"/>
      <c r="E8" s="450"/>
      <c r="F8" s="450"/>
      <c r="G8" s="450"/>
      <c r="H8" s="450"/>
      <c r="I8" s="450"/>
      <c r="J8" s="450"/>
      <c r="K8" s="450"/>
      <c r="L8" s="446" t="s">
        <v>1</v>
      </c>
    </row>
    <row r="9" spans="1:13" ht="40.5" customHeight="1">
      <c r="A9" s="451" t="s">
        <v>229</v>
      </c>
      <c r="B9" s="1256" t="s">
        <v>72</v>
      </c>
      <c r="C9" s="1257"/>
      <c r="D9" s="1258" t="s">
        <v>73</v>
      </c>
      <c r="E9" s="1259"/>
      <c r="F9" s="1260" t="s">
        <v>53</v>
      </c>
      <c r="G9" s="1261"/>
      <c r="H9" s="1261"/>
      <c r="I9" s="1261"/>
      <c r="J9" s="1261"/>
      <c r="K9" s="1262"/>
      <c r="L9" s="446" t="s">
        <v>1</v>
      </c>
    </row>
    <row r="10" spans="1:13">
      <c r="A10" s="452"/>
      <c r="B10" s="1244" t="s">
        <v>230</v>
      </c>
      <c r="C10" s="1246" t="s">
        <v>231</v>
      </c>
      <c r="D10" s="1244" t="s">
        <v>230</v>
      </c>
      <c r="E10" s="1248" t="s">
        <v>231</v>
      </c>
      <c r="F10" s="453"/>
      <c r="G10" s="1237" t="s">
        <v>232</v>
      </c>
      <c r="H10" s="1237" t="s">
        <v>233</v>
      </c>
      <c r="I10" s="1237" t="s">
        <v>234</v>
      </c>
      <c r="J10" s="1239" t="s">
        <v>230</v>
      </c>
      <c r="K10" s="1241" t="s">
        <v>231</v>
      </c>
      <c r="L10" s="446" t="s">
        <v>1</v>
      </c>
    </row>
    <row r="11" spans="1:13">
      <c r="A11" s="454"/>
      <c r="B11" s="1245"/>
      <c r="C11" s="1247"/>
      <c r="D11" s="1245"/>
      <c r="E11" s="1249"/>
      <c r="F11" s="455" t="s">
        <v>235</v>
      </c>
      <c r="G11" s="1238"/>
      <c r="H11" s="1238"/>
      <c r="I11" s="1238"/>
      <c r="J11" s="1240"/>
      <c r="K11" s="1242"/>
      <c r="L11" s="446" t="s">
        <v>1</v>
      </c>
    </row>
    <row r="12" spans="1:13">
      <c r="A12" s="456" t="s">
        <v>236</v>
      </c>
      <c r="B12" s="457">
        <v>127</v>
      </c>
      <c r="C12" s="458">
        <v>0</v>
      </c>
      <c r="D12" s="459">
        <v>127</v>
      </c>
      <c r="E12" s="458">
        <v>0</v>
      </c>
      <c r="F12" s="459">
        <v>0</v>
      </c>
      <c r="G12" s="458">
        <v>0</v>
      </c>
      <c r="H12" s="458">
        <v>0</v>
      </c>
      <c r="I12" s="459">
        <v>0</v>
      </c>
      <c r="J12" s="458">
        <v>127</v>
      </c>
      <c r="K12" s="459">
        <v>0</v>
      </c>
      <c r="L12" s="446" t="s">
        <v>1</v>
      </c>
    </row>
    <row r="13" spans="1:13">
      <c r="A13" s="460" t="s">
        <v>237</v>
      </c>
      <c r="B13" s="461">
        <v>5</v>
      </c>
      <c r="C13" s="462">
        <v>0</v>
      </c>
      <c r="D13" s="463">
        <v>5</v>
      </c>
      <c r="E13" s="462">
        <v>0</v>
      </c>
      <c r="F13" s="463">
        <v>0</v>
      </c>
      <c r="G13" s="462">
        <v>0</v>
      </c>
      <c r="H13" s="462">
        <v>0</v>
      </c>
      <c r="I13" s="463">
        <v>0</v>
      </c>
      <c r="J13" s="462">
        <v>5</v>
      </c>
      <c r="K13" s="463">
        <v>0</v>
      </c>
      <c r="L13" s="446" t="s">
        <v>1</v>
      </c>
    </row>
    <row r="14" spans="1:13" s="465" customFormat="1">
      <c r="A14" s="464" t="s">
        <v>238</v>
      </c>
      <c r="B14" s="461">
        <v>817</v>
      </c>
      <c r="C14" s="462">
        <v>78</v>
      </c>
      <c r="D14" s="463">
        <v>825</v>
      </c>
      <c r="E14" s="462">
        <v>78</v>
      </c>
      <c r="F14" s="463">
        <v>42</v>
      </c>
      <c r="G14" s="462">
        <v>0</v>
      </c>
      <c r="H14" s="462">
        <v>-28</v>
      </c>
      <c r="I14" s="463">
        <v>-28</v>
      </c>
      <c r="J14" s="462">
        <v>839</v>
      </c>
      <c r="K14" s="463">
        <v>78</v>
      </c>
      <c r="L14" s="446" t="s">
        <v>1</v>
      </c>
      <c r="M14" s="447"/>
    </row>
    <row r="15" spans="1:13">
      <c r="A15" s="460" t="s">
        <v>239</v>
      </c>
      <c r="B15" s="461">
        <v>116</v>
      </c>
      <c r="C15" s="462">
        <v>0</v>
      </c>
      <c r="D15" s="463">
        <v>116</v>
      </c>
      <c r="E15" s="462">
        <v>0</v>
      </c>
      <c r="F15" s="463">
        <v>0</v>
      </c>
      <c r="G15" s="462">
        <v>0</v>
      </c>
      <c r="H15" s="462">
        <v>0</v>
      </c>
      <c r="I15" s="463">
        <v>0</v>
      </c>
      <c r="J15" s="462">
        <v>116</v>
      </c>
      <c r="K15" s="463">
        <v>0</v>
      </c>
      <c r="L15" s="446" t="s">
        <v>1</v>
      </c>
    </row>
    <row r="16" spans="1:13" s="465" customFormat="1">
      <c r="A16" s="466" t="s">
        <v>240</v>
      </c>
      <c r="B16" s="461">
        <v>1572</v>
      </c>
      <c r="C16" s="462">
        <v>265</v>
      </c>
      <c r="D16" s="463">
        <v>1562</v>
      </c>
      <c r="E16" s="462">
        <v>265</v>
      </c>
      <c r="F16" s="463">
        <v>15</v>
      </c>
      <c r="G16" s="462">
        <v>0</v>
      </c>
      <c r="H16" s="462">
        <v>-37</v>
      </c>
      <c r="I16" s="463">
        <v>-37</v>
      </c>
      <c r="J16" s="462">
        <v>1540</v>
      </c>
      <c r="K16" s="463">
        <v>265</v>
      </c>
      <c r="L16" s="446" t="s">
        <v>1</v>
      </c>
      <c r="M16" s="447"/>
    </row>
    <row r="17" spans="1:13">
      <c r="A17" s="460" t="s">
        <v>241</v>
      </c>
      <c r="B17" s="461">
        <v>348</v>
      </c>
      <c r="C17" s="462">
        <v>0</v>
      </c>
      <c r="D17" s="463">
        <v>348</v>
      </c>
      <c r="E17" s="462">
        <v>0</v>
      </c>
      <c r="F17" s="463">
        <v>0</v>
      </c>
      <c r="G17" s="462">
        <v>0</v>
      </c>
      <c r="H17" s="462">
        <v>0</v>
      </c>
      <c r="I17" s="463">
        <v>0</v>
      </c>
      <c r="J17" s="462">
        <v>348</v>
      </c>
      <c r="K17" s="463">
        <v>0</v>
      </c>
      <c r="L17" s="446" t="s">
        <v>1</v>
      </c>
    </row>
    <row r="18" spans="1:13">
      <c r="A18" s="460" t="s">
        <v>242</v>
      </c>
      <c r="B18" s="461">
        <v>1</v>
      </c>
      <c r="C18" s="462">
        <v>0</v>
      </c>
      <c r="D18" s="463">
        <v>1</v>
      </c>
      <c r="E18" s="462">
        <v>0</v>
      </c>
      <c r="F18" s="463">
        <v>0</v>
      </c>
      <c r="G18" s="462">
        <v>0</v>
      </c>
      <c r="H18" s="462">
        <v>0</v>
      </c>
      <c r="I18" s="463">
        <v>0</v>
      </c>
      <c r="J18" s="462">
        <v>1</v>
      </c>
      <c r="K18" s="463">
        <v>0</v>
      </c>
      <c r="L18" s="446" t="s">
        <v>1</v>
      </c>
    </row>
    <row r="19" spans="1:13">
      <c r="A19" s="460" t="s">
        <v>243</v>
      </c>
      <c r="B19" s="461">
        <v>6</v>
      </c>
      <c r="C19" s="462">
        <v>0</v>
      </c>
      <c r="D19" s="463">
        <v>6</v>
      </c>
      <c r="E19" s="462">
        <v>0</v>
      </c>
      <c r="F19" s="463">
        <v>0</v>
      </c>
      <c r="G19" s="462">
        <v>0</v>
      </c>
      <c r="H19" s="462">
        <v>0</v>
      </c>
      <c r="I19" s="463">
        <v>0</v>
      </c>
      <c r="J19" s="462">
        <v>6</v>
      </c>
      <c r="K19" s="463">
        <v>0</v>
      </c>
      <c r="L19" s="446" t="s">
        <v>1</v>
      </c>
    </row>
    <row r="20" spans="1:13">
      <c r="A20" s="464" t="s">
        <v>244</v>
      </c>
      <c r="B20" s="461">
        <v>33</v>
      </c>
      <c r="C20" s="462">
        <v>0</v>
      </c>
      <c r="D20" s="463">
        <v>33</v>
      </c>
      <c r="E20" s="462">
        <v>0</v>
      </c>
      <c r="F20" s="463">
        <v>0</v>
      </c>
      <c r="G20" s="462">
        <v>0</v>
      </c>
      <c r="H20" s="462">
        <v>0</v>
      </c>
      <c r="I20" s="463">
        <v>0</v>
      </c>
      <c r="J20" s="462">
        <v>33</v>
      </c>
      <c r="K20" s="463">
        <v>0</v>
      </c>
      <c r="L20" s="446" t="s">
        <v>1</v>
      </c>
    </row>
    <row r="21" spans="1:13" s="465" customFormat="1">
      <c r="A21" s="466" t="s">
        <v>245</v>
      </c>
      <c r="B21" s="461">
        <v>71</v>
      </c>
      <c r="C21" s="462">
        <v>0</v>
      </c>
      <c r="D21" s="463">
        <v>71</v>
      </c>
      <c r="E21" s="462">
        <v>0</v>
      </c>
      <c r="F21" s="463">
        <v>0</v>
      </c>
      <c r="G21" s="462">
        <v>0</v>
      </c>
      <c r="H21" s="462">
        <v>0</v>
      </c>
      <c r="I21" s="463">
        <v>0</v>
      </c>
      <c r="J21" s="462">
        <v>71</v>
      </c>
      <c r="K21" s="463">
        <v>0</v>
      </c>
      <c r="L21" s="446" t="s">
        <v>1</v>
      </c>
      <c r="M21" s="447"/>
    </row>
    <row r="22" spans="1:13">
      <c r="A22" s="460" t="s">
        <v>246</v>
      </c>
      <c r="B22" s="461">
        <v>35</v>
      </c>
      <c r="C22" s="462">
        <v>0</v>
      </c>
      <c r="D22" s="463">
        <v>35</v>
      </c>
      <c r="E22" s="462">
        <v>0</v>
      </c>
      <c r="F22" s="463">
        <v>0</v>
      </c>
      <c r="G22" s="462">
        <v>0</v>
      </c>
      <c r="H22" s="462">
        <v>0</v>
      </c>
      <c r="I22" s="463">
        <v>0</v>
      </c>
      <c r="J22" s="462">
        <v>35</v>
      </c>
      <c r="K22" s="463">
        <v>0</v>
      </c>
      <c r="L22" s="446" t="s">
        <v>1</v>
      </c>
    </row>
    <row r="23" spans="1:13">
      <c r="A23" s="460" t="s">
        <v>247</v>
      </c>
      <c r="B23" s="461">
        <v>71</v>
      </c>
      <c r="C23" s="462">
        <v>0</v>
      </c>
      <c r="D23" s="463">
        <v>71</v>
      </c>
      <c r="E23" s="462">
        <v>0</v>
      </c>
      <c r="F23" s="463">
        <v>0</v>
      </c>
      <c r="G23" s="462">
        <v>0</v>
      </c>
      <c r="H23" s="462">
        <v>0</v>
      </c>
      <c r="I23" s="463">
        <v>0</v>
      </c>
      <c r="J23" s="462">
        <v>71</v>
      </c>
      <c r="K23" s="463">
        <v>0</v>
      </c>
      <c r="L23" s="446" t="s">
        <v>1</v>
      </c>
    </row>
    <row r="24" spans="1:13">
      <c r="A24" s="460" t="s">
        <v>248</v>
      </c>
      <c r="B24" s="461">
        <v>6</v>
      </c>
      <c r="C24" s="462">
        <v>0</v>
      </c>
      <c r="D24" s="463">
        <v>6</v>
      </c>
      <c r="E24" s="462">
        <v>0</v>
      </c>
      <c r="F24" s="463">
        <v>0</v>
      </c>
      <c r="G24" s="462">
        <v>0</v>
      </c>
      <c r="H24" s="462">
        <v>0</v>
      </c>
      <c r="I24" s="463">
        <v>0</v>
      </c>
      <c r="J24" s="462">
        <v>6</v>
      </c>
      <c r="K24" s="463">
        <v>0</v>
      </c>
      <c r="L24" s="446" t="s">
        <v>1</v>
      </c>
    </row>
    <row r="25" spans="1:13" s="465" customFormat="1">
      <c r="A25" s="466" t="s">
        <v>249</v>
      </c>
      <c r="B25" s="461">
        <v>330</v>
      </c>
      <c r="C25" s="462">
        <v>0</v>
      </c>
      <c r="D25" s="463">
        <v>330</v>
      </c>
      <c r="E25" s="462">
        <v>0</v>
      </c>
      <c r="F25" s="463">
        <v>0</v>
      </c>
      <c r="G25" s="462">
        <v>0</v>
      </c>
      <c r="H25" s="462">
        <v>-4</v>
      </c>
      <c r="I25" s="463">
        <v>-4</v>
      </c>
      <c r="J25" s="462">
        <v>326</v>
      </c>
      <c r="K25" s="463">
        <v>0</v>
      </c>
      <c r="L25" s="446" t="s">
        <v>1</v>
      </c>
      <c r="M25" s="447"/>
    </row>
    <row r="26" spans="1:13">
      <c r="A26" s="460" t="s">
        <v>250</v>
      </c>
      <c r="B26" s="461">
        <v>14</v>
      </c>
      <c r="C26" s="462">
        <v>0</v>
      </c>
      <c r="D26" s="463">
        <v>14</v>
      </c>
      <c r="E26" s="462">
        <v>0</v>
      </c>
      <c r="F26" s="463">
        <v>0</v>
      </c>
      <c r="G26" s="462">
        <v>0</v>
      </c>
      <c r="H26" s="462">
        <v>0</v>
      </c>
      <c r="I26" s="463">
        <v>0</v>
      </c>
      <c r="J26" s="462">
        <v>14</v>
      </c>
      <c r="K26" s="463">
        <v>0</v>
      </c>
      <c r="L26" s="446" t="s">
        <v>1</v>
      </c>
    </row>
    <row r="27" spans="1:13">
      <c r="A27" s="460" t="s">
        <v>251</v>
      </c>
      <c r="B27" s="461">
        <v>7</v>
      </c>
      <c r="C27" s="462">
        <v>0</v>
      </c>
      <c r="D27" s="463">
        <v>7</v>
      </c>
      <c r="E27" s="462">
        <v>0</v>
      </c>
      <c r="F27" s="463">
        <v>0</v>
      </c>
      <c r="G27" s="462">
        <v>0</v>
      </c>
      <c r="H27" s="462">
        <v>0</v>
      </c>
      <c r="I27" s="463">
        <v>0</v>
      </c>
      <c r="J27" s="462">
        <v>7</v>
      </c>
      <c r="K27" s="463">
        <v>0</v>
      </c>
      <c r="L27" s="446" t="s">
        <v>1</v>
      </c>
    </row>
    <row r="28" spans="1:13">
      <c r="A28" s="460" t="s">
        <v>252</v>
      </c>
      <c r="B28" s="461">
        <v>12</v>
      </c>
      <c r="C28" s="462">
        <v>0</v>
      </c>
      <c r="D28" s="463">
        <v>12</v>
      </c>
      <c r="E28" s="462">
        <v>0</v>
      </c>
      <c r="F28" s="463">
        <v>0</v>
      </c>
      <c r="G28" s="462">
        <v>0</v>
      </c>
      <c r="H28" s="462">
        <v>0</v>
      </c>
      <c r="I28" s="463">
        <v>0</v>
      </c>
      <c r="J28" s="462">
        <v>12</v>
      </c>
      <c r="K28" s="463">
        <v>0</v>
      </c>
      <c r="L28" s="446" t="s">
        <v>1</v>
      </c>
    </row>
    <row r="29" spans="1:13">
      <c r="A29" s="460" t="s">
        <v>253</v>
      </c>
      <c r="B29" s="461">
        <v>11</v>
      </c>
      <c r="C29" s="462">
        <v>0</v>
      </c>
      <c r="D29" s="463">
        <v>11</v>
      </c>
      <c r="E29" s="462">
        <v>0</v>
      </c>
      <c r="F29" s="463">
        <v>0</v>
      </c>
      <c r="G29" s="462">
        <v>0</v>
      </c>
      <c r="H29" s="462">
        <v>0</v>
      </c>
      <c r="I29" s="463">
        <v>0</v>
      </c>
      <c r="J29" s="462">
        <v>11</v>
      </c>
      <c r="K29" s="463">
        <v>0</v>
      </c>
      <c r="L29" s="446" t="s">
        <v>1</v>
      </c>
    </row>
    <row r="30" spans="1:13">
      <c r="A30" s="464" t="s">
        <v>254</v>
      </c>
      <c r="B30" s="461">
        <v>376</v>
      </c>
      <c r="C30" s="462">
        <v>0</v>
      </c>
      <c r="D30" s="463">
        <v>376</v>
      </c>
      <c r="E30" s="462">
        <v>0</v>
      </c>
      <c r="F30" s="463">
        <v>0</v>
      </c>
      <c r="G30" s="462">
        <v>0</v>
      </c>
      <c r="H30" s="462">
        <v>0</v>
      </c>
      <c r="I30" s="463">
        <v>0</v>
      </c>
      <c r="J30" s="462">
        <v>376</v>
      </c>
      <c r="K30" s="463">
        <v>0</v>
      </c>
      <c r="L30" s="446" t="s">
        <v>1</v>
      </c>
    </row>
    <row r="31" spans="1:13" s="465" customFormat="1">
      <c r="A31" s="466" t="s">
        <v>255</v>
      </c>
      <c r="B31" s="461">
        <v>4146</v>
      </c>
      <c r="C31" s="462">
        <v>968</v>
      </c>
      <c r="D31" s="463">
        <v>4053</v>
      </c>
      <c r="E31" s="462">
        <v>968</v>
      </c>
      <c r="F31" s="463">
        <v>0</v>
      </c>
      <c r="G31" s="462">
        <v>0</v>
      </c>
      <c r="H31" s="462">
        <v>-95</v>
      </c>
      <c r="I31" s="463">
        <v>-95</v>
      </c>
      <c r="J31" s="462">
        <v>3958</v>
      </c>
      <c r="K31" s="463">
        <v>944</v>
      </c>
      <c r="L31" s="446" t="s">
        <v>1</v>
      </c>
      <c r="M31" s="447"/>
    </row>
    <row r="32" spans="1:13">
      <c r="A32" s="460" t="s">
        <v>256</v>
      </c>
      <c r="B32" s="461">
        <v>6</v>
      </c>
      <c r="C32" s="462">
        <v>0</v>
      </c>
      <c r="D32" s="463">
        <v>6</v>
      </c>
      <c r="E32" s="462">
        <v>0</v>
      </c>
      <c r="F32" s="463">
        <v>0</v>
      </c>
      <c r="G32" s="462">
        <v>0</v>
      </c>
      <c r="H32" s="462">
        <v>0</v>
      </c>
      <c r="I32" s="463">
        <v>0</v>
      </c>
      <c r="J32" s="462">
        <v>6</v>
      </c>
      <c r="K32" s="463">
        <v>0</v>
      </c>
      <c r="L32" s="446" t="s">
        <v>1</v>
      </c>
    </row>
    <row r="33" spans="1:12">
      <c r="A33" s="460" t="s">
        <v>257</v>
      </c>
      <c r="B33" s="461">
        <v>48</v>
      </c>
      <c r="C33" s="462">
        <v>0</v>
      </c>
      <c r="D33" s="463">
        <v>48</v>
      </c>
      <c r="E33" s="462">
        <v>0</v>
      </c>
      <c r="F33" s="463">
        <v>0</v>
      </c>
      <c r="G33" s="462">
        <v>0</v>
      </c>
      <c r="H33" s="462">
        <v>0</v>
      </c>
      <c r="I33" s="463">
        <v>0</v>
      </c>
      <c r="J33" s="462">
        <v>48</v>
      </c>
      <c r="K33" s="463">
        <v>0</v>
      </c>
      <c r="L33" s="446" t="s">
        <v>1</v>
      </c>
    </row>
    <row r="34" spans="1:12">
      <c r="A34" s="460" t="s">
        <v>258</v>
      </c>
      <c r="B34" s="461">
        <v>19</v>
      </c>
      <c r="C34" s="462">
        <v>0</v>
      </c>
      <c r="D34" s="463">
        <v>19</v>
      </c>
      <c r="E34" s="462">
        <v>0</v>
      </c>
      <c r="F34" s="463">
        <v>0</v>
      </c>
      <c r="G34" s="462">
        <v>0</v>
      </c>
      <c r="H34" s="462">
        <v>0</v>
      </c>
      <c r="I34" s="463">
        <v>0</v>
      </c>
      <c r="J34" s="462">
        <v>19</v>
      </c>
      <c r="K34" s="463">
        <v>0</v>
      </c>
      <c r="L34" s="446" t="s">
        <v>1</v>
      </c>
    </row>
    <row r="35" spans="1:12">
      <c r="A35" s="460" t="s">
        <v>259</v>
      </c>
      <c r="B35" s="461">
        <v>208</v>
      </c>
      <c r="C35" s="462">
        <v>0</v>
      </c>
      <c r="D35" s="463">
        <v>208</v>
      </c>
      <c r="E35" s="462">
        <v>0</v>
      </c>
      <c r="F35" s="463">
        <v>0</v>
      </c>
      <c r="G35" s="462">
        <v>0</v>
      </c>
      <c r="H35" s="462">
        <v>0</v>
      </c>
      <c r="I35" s="463">
        <v>0</v>
      </c>
      <c r="J35" s="462">
        <v>208</v>
      </c>
      <c r="K35" s="463">
        <v>0</v>
      </c>
      <c r="L35" s="446" t="s">
        <v>1</v>
      </c>
    </row>
    <row r="36" spans="1:12">
      <c r="A36" s="467" t="s">
        <v>260</v>
      </c>
      <c r="B36" s="468">
        <v>14</v>
      </c>
      <c r="C36" s="469">
        <v>0</v>
      </c>
      <c r="D36" s="470">
        <v>14</v>
      </c>
      <c r="E36" s="469">
        <v>0</v>
      </c>
      <c r="F36" s="470">
        <v>0</v>
      </c>
      <c r="G36" s="469">
        <v>0</v>
      </c>
      <c r="H36" s="469">
        <v>0</v>
      </c>
      <c r="I36" s="470">
        <v>0</v>
      </c>
      <c r="J36" s="469">
        <v>14</v>
      </c>
      <c r="K36" s="470">
        <v>0</v>
      </c>
      <c r="L36" s="446" t="s">
        <v>1</v>
      </c>
    </row>
    <row r="37" spans="1:12">
      <c r="A37" s="471" t="s">
        <v>261</v>
      </c>
      <c r="B37" s="472">
        <f t="shared" ref="B37:K37" si="0">SUM(B12:B36)</f>
        <v>8399</v>
      </c>
      <c r="C37" s="473">
        <f t="shared" si="0"/>
        <v>1311</v>
      </c>
      <c r="D37" s="474">
        <f t="shared" si="0"/>
        <v>8304</v>
      </c>
      <c r="E37" s="473">
        <f t="shared" si="0"/>
        <v>1311</v>
      </c>
      <c r="F37" s="474">
        <f t="shared" si="0"/>
        <v>57</v>
      </c>
      <c r="G37" s="475">
        <f t="shared" si="0"/>
        <v>0</v>
      </c>
      <c r="H37" s="475">
        <f t="shared" si="0"/>
        <v>-164</v>
      </c>
      <c r="I37" s="475">
        <f t="shared" si="0"/>
        <v>-164</v>
      </c>
      <c r="J37" s="475">
        <f t="shared" si="0"/>
        <v>8197</v>
      </c>
      <c r="K37" s="473">
        <f t="shared" si="0"/>
        <v>1287</v>
      </c>
      <c r="L37" s="446" t="s">
        <v>1</v>
      </c>
    </row>
    <row r="38" spans="1:12">
      <c r="A38" s="476" t="s">
        <v>262</v>
      </c>
      <c r="B38" s="457">
        <v>1706</v>
      </c>
      <c r="C38" s="458">
        <v>293.37418172296412</v>
      </c>
      <c r="D38" s="459">
        <f>B38</f>
        <v>1706</v>
      </c>
      <c r="E38" s="458">
        <v>297.05647620310219</v>
      </c>
      <c r="F38" s="459">
        <v>0</v>
      </c>
      <c r="G38" s="477">
        <v>0</v>
      </c>
      <c r="H38" s="477">
        <v>0</v>
      </c>
      <c r="I38" s="477">
        <f>G38-H38</f>
        <v>0</v>
      </c>
      <c r="J38" s="477">
        <f>D38+F38+G38-H38</f>
        <v>1706</v>
      </c>
      <c r="K38" s="458">
        <v>294.81038192576654</v>
      </c>
      <c r="L38" s="446" t="s">
        <v>1</v>
      </c>
    </row>
    <row r="39" spans="1:12">
      <c r="A39" s="478" t="s">
        <v>263</v>
      </c>
      <c r="B39" s="461">
        <v>5932</v>
      </c>
      <c r="C39" s="462">
        <v>1016.6258182770358</v>
      </c>
      <c r="D39" s="463">
        <f>B39-95</f>
        <v>5837</v>
      </c>
      <c r="E39" s="462">
        <v>1012.9435237968978</v>
      </c>
      <c r="F39" s="463">
        <v>57</v>
      </c>
      <c r="G39" s="479">
        <v>0</v>
      </c>
      <c r="H39" s="479">
        <v>-164</v>
      </c>
      <c r="I39" s="479">
        <f>G39+H39</f>
        <v>-164</v>
      </c>
      <c r="J39" s="479">
        <f>D39+F39+G39+H39</f>
        <v>5730</v>
      </c>
      <c r="K39" s="462">
        <v>991.18961807423341</v>
      </c>
      <c r="L39" s="446" t="s">
        <v>1</v>
      </c>
    </row>
    <row r="40" spans="1:12">
      <c r="A40" s="480" t="s">
        <v>264</v>
      </c>
      <c r="B40" s="468">
        <v>761</v>
      </c>
      <c r="C40" s="469">
        <v>1</v>
      </c>
      <c r="D40" s="470">
        <f t="shared" ref="D40" si="1">B40</f>
        <v>761</v>
      </c>
      <c r="E40" s="469">
        <f>C40</f>
        <v>1</v>
      </c>
      <c r="F40" s="470">
        <v>0</v>
      </c>
      <c r="G40" s="481">
        <v>0</v>
      </c>
      <c r="H40" s="481">
        <v>0</v>
      </c>
      <c r="I40" s="481">
        <f>G40-H40</f>
        <v>0</v>
      </c>
      <c r="J40" s="481">
        <f>D40+F40+G40-H40</f>
        <v>761</v>
      </c>
      <c r="K40" s="469">
        <v>1</v>
      </c>
      <c r="L40" s="446" t="s">
        <v>1</v>
      </c>
    </row>
    <row r="41" spans="1:12" s="489" customFormat="1">
      <c r="A41" s="482" t="s">
        <v>261</v>
      </c>
      <c r="B41" s="483">
        <f t="shared" ref="B41:G41" si="2">SUM(B38:B40)</f>
        <v>8399</v>
      </c>
      <c r="C41" s="484">
        <f t="shared" si="2"/>
        <v>1311</v>
      </c>
      <c r="D41" s="485">
        <f t="shared" si="2"/>
        <v>8304</v>
      </c>
      <c r="E41" s="484">
        <f t="shared" si="2"/>
        <v>1311</v>
      </c>
      <c r="F41" s="485">
        <f t="shared" si="2"/>
        <v>57</v>
      </c>
      <c r="G41" s="486">
        <f t="shared" si="2"/>
        <v>0</v>
      </c>
      <c r="H41" s="487">
        <f>SUM(H38:H40)</f>
        <v>-164</v>
      </c>
      <c r="I41" s="486">
        <f>SUM(I38:I40)</f>
        <v>-164</v>
      </c>
      <c r="J41" s="486">
        <f>SUM(J38:J40)</f>
        <v>8197</v>
      </c>
      <c r="K41" s="484">
        <f>SUM(K38:K40)</f>
        <v>1287</v>
      </c>
      <c r="L41" s="488" t="s">
        <v>67</v>
      </c>
    </row>
    <row r="42" spans="1:12" s="489" customFormat="1">
      <c r="A42" s="1243"/>
      <c r="B42" s="1243"/>
      <c r="C42" s="1243"/>
      <c r="D42" s="1243"/>
      <c r="E42" s="1243"/>
      <c r="F42" s="1243"/>
      <c r="G42" s="1243"/>
      <c r="H42" s="1243"/>
      <c r="I42" s="1243"/>
      <c r="J42" s="1243"/>
      <c r="K42" s="1243"/>
      <c r="L42" s="446"/>
    </row>
    <row r="43" spans="1:12" s="489" customFormat="1">
      <c r="L43" s="490"/>
    </row>
    <row r="44" spans="1:12" s="489" customFormat="1">
      <c r="A44" s="491"/>
      <c r="B44" s="492"/>
      <c r="C44" s="492"/>
      <c r="D44" s="492"/>
      <c r="E44" s="492"/>
      <c r="F44" s="492"/>
      <c r="G44" s="492"/>
      <c r="H44" s="492"/>
      <c r="I44" s="492"/>
      <c r="J44" s="492"/>
      <c r="K44" s="492"/>
      <c r="L44" s="490"/>
    </row>
    <row r="45" spans="1:12" s="489" customFormat="1">
      <c r="A45" s="493"/>
      <c r="B45" s="492"/>
      <c r="C45" s="492"/>
      <c r="D45" s="492"/>
      <c r="E45" s="492"/>
      <c r="F45" s="492"/>
      <c r="G45" s="492"/>
      <c r="H45" s="492"/>
      <c r="I45" s="492"/>
      <c r="J45" s="492"/>
      <c r="K45" s="492"/>
      <c r="L45" s="490"/>
    </row>
    <row r="46" spans="1:12" s="489" customFormat="1">
      <c r="A46" s="493"/>
      <c r="B46" s="492"/>
      <c r="C46" s="492"/>
      <c r="D46" s="492"/>
      <c r="E46" s="492"/>
      <c r="F46" s="492"/>
      <c r="G46" s="492"/>
      <c r="H46" s="492"/>
      <c r="I46" s="492"/>
      <c r="J46" s="492"/>
      <c r="K46" s="492"/>
      <c r="L46" s="490"/>
    </row>
    <row r="47" spans="1:12" s="489" customFormat="1">
      <c r="A47" s="494"/>
      <c r="B47" s="495"/>
      <c r="C47" s="495"/>
      <c r="D47" s="495"/>
      <c r="E47" s="495"/>
      <c r="F47" s="495"/>
      <c r="G47" s="495"/>
      <c r="H47" s="495"/>
      <c r="I47" s="495"/>
      <c r="J47" s="495"/>
      <c r="K47" s="495"/>
      <c r="L47" s="490"/>
    </row>
    <row r="48" spans="1:12" s="489" customFormat="1" ht="15.75">
      <c r="A48" s="496"/>
      <c r="B48" s="497"/>
      <c r="C48" s="497"/>
      <c r="D48" s="497"/>
      <c r="E48" s="497"/>
      <c r="F48" s="497"/>
      <c r="G48" s="497"/>
      <c r="H48" s="497"/>
      <c r="I48" s="497"/>
      <c r="J48" s="497"/>
      <c r="K48" s="497"/>
      <c r="L48" s="490"/>
    </row>
    <row r="49" spans="1:11" ht="71.25" customHeight="1">
      <c r="A49" s="1236"/>
      <c r="B49" s="1236"/>
      <c r="C49" s="1236"/>
      <c r="D49" s="1236"/>
      <c r="E49" s="1236"/>
      <c r="F49" s="1236"/>
      <c r="G49" s="1236"/>
      <c r="H49" s="1236"/>
      <c r="I49" s="1236"/>
      <c r="J49" s="1236"/>
      <c r="K49" s="1236"/>
    </row>
    <row r="50" spans="1:11" ht="39.75" customHeight="1">
      <c r="A50" s="1236"/>
      <c r="B50" s="1236"/>
      <c r="C50" s="1236"/>
      <c r="D50" s="1236"/>
      <c r="E50" s="1236"/>
      <c r="F50" s="1236"/>
      <c r="G50" s="1236"/>
      <c r="H50" s="1236"/>
      <c r="I50" s="1236"/>
      <c r="J50" s="1236"/>
      <c r="K50" s="1236"/>
    </row>
    <row r="51" spans="1:11" hidden="1">
      <c r="A51" s="499"/>
      <c r="B51" s="499"/>
      <c r="C51" s="499"/>
      <c r="D51" s="499"/>
      <c r="E51" s="499"/>
      <c r="F51" s="499"/>
      <c r="G51" s="499"/>
      <c r="H51" s="499"/>
      <c r="I51" s="499"/>
      <c r="J51" s="499"/>
      <c r="K51" s="499"/>
    </row>
    <row r="52" spans="1:11" ht="58.5" customHeight="1">
      <c r="A52" s="1236"/>
      <c r="B52" s="1236"/>
      <c r="C52" s="1236"/>
      <c r="D52" s="1236"/>
      <c r="E52" s="1236"/>
      <c r="F52" s="1236"/>
      <c r="G52" s="1236"/>
      <c r="H52" s="1236"/>
      <c r="I52" s="1236"/>
      <c r="J52" s="1236"/>
      <c r="K52" s="1236"/>
    </row>
    <row r="53" spans="1:11" hidden="1">
      <c r="A53" s="499"/>
      <c r="B53" s="499"/>
      <c r="C53" s="499"/>
      <c r="D53" s="499"/>
      <c r="E53" s="499"/>
      <c r="F53" s="499"/>
      <c r="G53" s="499"/>
      <c r="H53" s="499"/>
      <c r="I53" s="499"/>
      <c r="J53" s="499"/>
      <c r="K53" s="499"/>
    </row>
    <row r="54" spans="1:11" ht="69" customHeight="1">
      <c r="A54" s="1236"/>
      <c r="B54" s="1236"/>
      <c r="C54" s="1236"/>
      <c r="D54" s="1236"/>
      <c r="E54" s="1236"/>
      <c r="F54" s="1236"/>
      <c r="G54" s="1236"/>
      <c r="H54" s="1236"/>
      <c r="I54" s="1236"/>
      <c r="J54" s="1236"/>
      <c r="K54" s="1236"/>
    </row>
    <row r="55" spans="1:11" hidden="1">
      <c r="A55" s="499"/>
      <c r="B55" s="499"/>
      <c r="C55" s="499"/>
      <c r="D55" s="499"/>
      <c r="E55" s="499"/>
      <c r="F55" s="499"/>
      <c r="G55" s="499"/>
      <c r="H55" s="499"/>
      <c r="I55" s="499"/>
      <c r="J55" s="499"/>
      <c r="K55" s="499"/>
    </row>
    <row r="56" spans="1:11">
      <c r="A56" s="500"/>
      <c r="B56" s="499"/>
      <c r="C56" s="499"/>
      <c r="D56" s="499"/>
      <c r="E56" s="499"/>
      <c r="F56" s="499"/>
      <c r="G56" s="499"/>
      <c r="H56" s="499"/>
      <c r="I56" s="499"/>
      <c r="J56" s="499"/>
      <c r="K56" s="499"/>
    </row>
    <row r="58" spans="1:11">
      <c r="K58" s="501"/>
    </row>
  </sheetData>
  <mergeCells count="21">
    <mergeCell ref="A1:K1"/>
    <mergeCell ref="A4:K4"/>
    <mergeCell ref="A5:K5"/>
    <mergeCell ref="A6:K6"/>
    <mergeCell ref="B9:C9"/>
    <mergeCell ref="D9:E9"/>
    <mergeCell ref="F9:K9"/>
    <mergeCell ref="A52:K52"/>
    <mergeCell ref="A54:K54"/>
    <mergeCell ref="I10:I11"/>
    <mergeCell ref="J10:J11"/>
    <mergeCell ref="K10:K11"/>
    <mergeCell ref="A42:K42"/>
    <mergeCell ref="A49:K49"/>
    <mergeCell ref="A50:K50"/>
    <mergeCell ref="B10:B11"/>
    <mergeCell ref="C10:C11"/>
    <mergeCell ref="D10:D11"/>
    <mergeCell ref="E10:E11"/>
    <mergeCell ref="G10:G11"/>
    <mergeCell ref="H10:H11"/>
  </mergeCells>
  <printOptions horizontalCentered="1"/>
  <pageMargins left="0.75" right="0.75" top="1" bottom="1" header="0.5" footer="0.5"/>
  <pageSetup scale="62" orientation="landscape" r:id="rId1"/>
  <headerFooter alignWithMargins="0">
    <oddFooter>&amp;C&amp;"Times New Roman,Regular"Exhibit I - Detail of Permanent Positions by Category</oddFooter>
  </headerFooter>
</worksheet>
</file>

<file path=xl/worksheets/sheet18.xml><?xml version="1.0" encoding="utf-8"?>
<worksheet xmlns="http://schemas.openxmlformats.org/spreadsheetml/2006/main" xmlns:r="http://schemas.openxmlformats.org/officeDocument/2006/relationships">
  <sheetPr>
    <pageSetUpPr fitToPage="1"/>
  </sheetPr>
  <dimension ref="A1:L60"/>
  <sheetViews>
    <sheetView view="pageBreakPreview" zoomScale="70" zoomScaleNormal="75" zoomScaleSheetLayoutView="70" workbookViewId="0">
      <selection activeCell="A9" sqref="A9:K43"/>
    </sheetView>
  </sheetViews>
  <sheetFormatPr defaultColWidth="8.88671875" defaultRowHeight="15"/>
  <cols>
    <col min="1" max="1" width="46" style="447" customWidth="1"/>
    <col min="2" max="2" width="12.33203125" style="447" customWidth="1"/>
    <col min="3" max="3" width="15" style="447" bestFit="1" customWidth="1"/>
    <col min="4" max="4" width="10.88671875" style="447" customWidth="1"/>
    <col min="5" max="5" width="12.5546875" style="447" customWidth="1"/>
    <col min="6" max="6" width="9.77734375" style="447" customWidth="1"/>
    <col min="7" max="7" width="12" style="447" customWidth="1"/>
    <col min="8" max="9" width="9.77734375" style="447" customWidth="1"/>
    <col min="10" max="10" width="10.33203125" style="447" customWidth="1"/>
    <col min="11" max="11" width="13" style="447" customWidth="1"/>
    <col min="12" max="12" width="5.21875" style="498" customWidth="1"/>
    <col min="13" max="255" width="8.88671875" style="447"/>
    <col min="256" max="256" width="46" style="447" customWidth="1"/>
    <col min="257" max="257" width="12.33203125" style="447" customWidth="1"/>
    <col min="258" max="258" width="15" style="447" bestFit="1" customWidth="1"/>
    <col min="259" max="259" width="10.88671875" style="447" customWidth="1"/>
    <col min="260" max="260" width="12.5546875" style="447" customWidth="1"/>
    <col min="261" max="261" width="9.77734375" style="447" customWidth="1"/>
    <col min="262" max="262" width="12" style="447" customWidth="1"/>
    <col min="263" max="263" width="0" style="447" hidden="1" customWidth="1"/>
    <col min="264" max="265" width="9.77734375" style="447" customWidth="1"/>
    <col min="266" max="266" width="10.33203125" style="447" customWidth="1"/>
    <col min="267" max="267" width="13" style="447" customWidth="1"/>
    <col min="268" max="268" width="1.109375" style="447" customWidth="1"/>
    <col min="269" max="511" width="8.88671875" style="447"/>
    <col min="512" max="512" width="46" style="447" customWidth="1"/>
    <col min="513" max="513" width="12.33203125" style="447" customWidth="1"/>
    <col min="514" max="514" width="15" style="447" bestFit="1" customWidth="1"/>
    <col min="515" max="515" width="10.88671875" style="447" customWidth="1"/>
    <col min="516" max="516" width="12.5546875" style="447" customWidth="1"/>
    <col min="517" max="517" width="9.77734375" style="447" customWidth="1"/>
    <col min="518" max="518" width="12" style="447" customWidth="1"/>
    <col min="519" max="519" width="0" style="447" hidden="1" customWidth="1"/>
    <col min="520" max="521" width="9.77734375" style="447" customWidth="1"/>
    <col min="522" max="522" width="10.33203125" style="447" customWidth="1"/>
    <col min="523" max="523" width="13" style="447" customWidth="1"/>
    <col min="524" max="524" width="1.109375" style="447" customWidth="1"/>
    <col min="525" max="767" width="8.88671875" style="447"/>
    <col min="768" max="768" width="46" style="447" customWidth="1"/>
    <col min="769" max="769" width="12.33203125" style="447" customWidth="1"/>
    <col min="770" max="770" width="15" style="447" bestFit="1" customWidth="1"/>
    <col min="771" max="771" width="10.88671875" style="447" customWidth="1"/>
    <col min="772" max="772" width="12.5546875" style="447" customWidth="1"/>
    <col min="773" max="773" width="9.77734375" style="447" customWidth="1"/>
    <col min="774" max="774" width="12" style="447" customWidth="1"/>
    <col min="775" max="775" width="0" style="447" hidden="1" customWidth="1"/>
    <col min="776" max="777" width="9.77734375" style="447" customWidth="1"/>
    <col min="778" max="778" width="10.33203125" style="447" customWidth="1"/>
    <col min="779" max="779" width="13" style="447" customWidth="1"/>
    <col min="780" max="780" width="1.109375" style="447" customWidth="1"/>
    <col min="781" max="1023" width="8.88671875" style="447"/>
    <col min="1024" max="1024" width="46" style="447" customWidth="1"/>
    <col min="1025" max="1025" width="12.33203125" style="447" customWidth="1"/>
    <col min="1026" max="1026" width="15" style="447" bestFit="1" customWidth="1"/>
    <col min="1027" max="1027" width="10.88671875" style="447" customWidth="1"/>
    <col min="1028" max="1028" width="12.5546875" style="447" customWidth="1"/>
    <col min="1029" max="1029" width="9.77734375" style="447" customWidth="1"/>
    <col min="1030" max="1030" width="12" style="447" customWidth="1"/>
    <col min="1031" max="1031" width="0" style="447" hidden="1" customWidth="1"/>
    <col min="1032" max="1033" width="9.77734375" style="447" customWidth="1"/>
    <col min="1034" max="1034" width="10.33203125" style="447" customWidth="1"/>
    <col min="1035" max="1035" width="13" style="447" customWidth="1"/>
    <col min="1036" max="1036" width="1.109375" style="447" customWidth="1"/>
    <col min="1037" max="1279" width="8.88671875" style="447"/>
    <col min="1280" max="1280" width="46" style="447" customWidth="1"/>
    <col min="1281" max="1281" width="12.33203125" style="447" customWidth="1"/>
    <col min="1282" max="1282" width="15" style="447" bestFit="1" customWidth="1"/>
    <col min="1283" max="1283" width="10.88671875" style="447" customWidth="1"/>
    <col min="1284" max="1284" width="12.5546875" style="447" customWidth="1"/>
    <col min="1285" max="1285" width="9.77734375" style="447" customWidth="1"/>
    <col min="1286" max="1286" width="12" style="447" customWidth="1"/>
    <col min="1287" max="1287" width="0" style="447" hidden="1" customWidth="1"/>
    <col min="1288" max="1289" width="9.77734375" style="447" customWidth="1"/>
    <col min="1290" max="1290" width="10.33203125" style="447" customWidth="1"/>
    <col min="1291" max="1291" width="13" style="447" customWidth="1"/>
    <col min="1292" max="1292" width="1.109375" style="447" customWidth="1"/>
    <col min="1293" max="1535" width="8.88671875" style="447"/>
    <col min="1536" max="1536" width="46" style="447" customWidth="1"/>
    <col min="1537" max="1537" width="12.33203125" style="447" customWidth="1"/>
    <col min="1538" max="1538" width="15" style="447" bestFit="1" customWidth="1"/>
    <col min="1539" max="1539" width="10.88671875" style="447" customWidth="1"/>
    <col min="1540" max="1540" width="12.5546875" style="447" customWidth="1"/>
    <col min="1541" max="1541" width="9.77734375" style="447" customWidth="1"/>
    <col min="1542" max="1542" width="12" style="447" customWidth="1"/>
    <col min="1543" max="1543" width="0" style="447" hidden="1" customWidth="1"/>
    <col min="1544" max="1545" width="9.77734375" style="447" customWidth="1"/>
    <col min="1546" max="1546" width="10.33203125" style="447" customWidth="1"/>
    <col min="1547" max="1547" width="13" style="447" customWidth="1"/>
    <col min="1548" max="1548" width="1.109375" style="447" customWidth="1"/>
    <col min="1549" max="1791" width="8.88671875" style="447"/>
    <col min="1792" max="1792" width="46" style="447" customWidth="1"/>
    <col min="1793" max="1793" width="12.33203125" style="447" customWidth="1"/>
    <col min="1794" max="1794" width="15" style="447" bestFit="1" customWidth="1"/>
    <col min="1795" max="1795" width="10.88671875" style="447" customWidth="1"/>
    <col min="1796" max="1796" width="12.5546875" style="447" customWidth="1"/>
    <col min="1797" max="1797" width="9.77734375" style="447" customWidth="1"/>
    <col min="1798" max="1798" width="12" style="447" customWidth="1"/>
    <col min="1799" max="1799" width="0" style="447" hidden="1" customWidth="1"/>
    <col min="1800" max="1801" width="9.77734375" style="447" customWidth="1"/>
    <col min="1802" max="1802" width="10.33203125" style="447" customWidth="1"/>
    <col min="1803" max="1803" width="13" style="447" customWidth="1"/>
    <col min="1804" max="1804" width="1.109375" style="447" customWidth="1"/>
    <col min="1805" max="2047" width="8.88671875" style="447"/>
    <col min="2048" max="2048" width="46" style="447" customWidth="1"/>
    <col min="2049" max="2049" width="12.33203125" style="447" customWidth="1"/>
    <col min="2050" max="2050" width="15" style="447" bestFit="1" customWidth="1"/>
    <col min="2051" max="2051" width="10.88671875" style="447" customWidth="1"/>
    <col min="2052" max="2052" width="12.5546875" style="447" customWidth="1"/>
    <col min="2053" max="2053" width="9.77734375" style="447" customWidth="1"/>
    <col min="2054" max="2054" width="12" style="447" customWidth="1"/>
    <col min="2055" max="2055" width="0" style="447" hidden="1" customWidth="1"/>
    <col min="2056" max="2057" width="9.77734375" style="447" customWidth="1"/>
    <col min="2058" max="2058" width="10.33203125" style="447" customWidth="1"/>
    <col min="2059" max="2059" width="13" style="447" customWidth="1"/>
    <col min="2060" max="2060" width="1.109375" style="447" customWidth="1"/>
    <col min="2061" max="2303" width="8.88671875" style="447"/>
    <col min="2304" max="2304" width="46" style="447" customWidth="1"/>
    <col min="2305" max="2305" width="12.33203125" style="447" customWidth="1"/>
    <col min="2306" max="2306" width="15" style="447" bestFit="1" customWidth="1"/>
    <col min="2307" max="2307" width="10.88671875" style="447" customWidth="1"/>
    <col min="2308" max="2308" width="12.5546875" style="447" customWidth="1"/>
    <col min="2309" max="2309" width="9.77734375" style="447" customWidth="1"/>
    <col min="2310" max="2310" width="12" style="447" customWidth="1"/>
    <col min="2311" max="2311" width="0" style="447" hidden="1" customWidth="1"/>
    <col min="2312" max="2313" width="9.77734375" style="447" customWidth="1"/>
    <col min="2314" max="2314" width="10.33203125" style="447" customWidth="1"/>
    <col min="2315" max="2315" width="13" style="447" customWidth="1"/>
    <col min="2316" max="2316" width="1.109375" style="447" customWidth="1"/>
    <col min="2317" max="2559" width="8.88671875" style="447"/>
    <col min="2560" max="2560" width="46" style="447" customWidth="1"/>
    <col min="2561" max="2561" width="12.33203125" style="447" customWidth="1"/>
    <col min="2562" max="2562" width="15" style="447" bestFit="1" customWidth="1"/>
    <col min="2563" max="2563" width="10.88671875" style="447" customWidth="1"/>
    <col min="2564" max="2564" width="12.5546875" style="447" customWidth="1"/>
    <col min="2565" max="2565" width="9.77734375" style="447" customWidth="1"/>
    <col min="2566" max="2566" width="12" style="447" customWidth="1"/>
    <col min="2567" max="2567" width="0" style="447" hidden="1" customWidth="1"/>
    <col min="2568" max="2569" width="9.77734375" style="447" customWidth="1"/>
    <col min="2570" max="2570" width="10.33203125" style="447" customWidth="1"/>
    <col min="2571" max="2571" width="13" style="447" customWidth="1"/>
    <col min="2572" max="2572" width="1.109375" style="447" customWidth="1"/>
    <col min="2573" max="2815" width="8.88671875" style="447"/>
    <col min="2816" max="2816" width="46" style="447" customWidth="1"/>
    <col min="2817" max="2817" width="12.33203125" style="447" customWidth="1"/>
    <col min="2818" max="2818" width="15" style="447" bestFit="1" customWidth="1"/>
    <col min="2819" max="2819" width="10.88671875" style="447" customWidth="1"/>
    <col min="2820" max="2820" width="12.5546875" style="447" customWidth="1"/>
    <col min="2821" max="2821" width="9.77734375" style="447" customWidth="1"/>
    <col min="2822" max="2822" width="12" style="447" customWidth="1"/>
    <col min="2823" max="2823" width="0" style="447" hidden="1" customWidth="1"/>
    <col min="2824" max="2825" width="9.77734375" style="447" customWidth="1"/>
    <col min="2826" max="2826" width="10.33203125" style="447" customWidth="1"/>
    <col min="2827" max="2827" width="13" style="447" customWidth="1"/>
    <col min="2828" max="2828" width="1.109375" style="447" customWidth="1"/>
    <col min="2829" max="3071" width="8.88671875" style="447"/>
    <col min="3072" max="3072" width="46" style="447" customWidth="1"/>
    <col min="3073" max="3073" width="12.33203125" style="447" customWidth="1"/>
    <col min="3074" max="3074" width="15" style="447" bestFit="1" customWidth="1"/>
    <col min="3075" max="3075" width="10.88671875" style="447" customWidth="1"/>
    <col min="3076" max="3076" width="12.5546875" style="447" customWidth="1"/>
    <col min="3077" max="3077" width="9.77734375" style="447" customWidth="1"/>
    <col min="3078" max="3078" width="12" style="447" customWidth="1"/>
    <col min="3079" max="3079" width="0" style="447" hidden="1" customWidth="1"/>
    <col min="3080" max="3081" width="9.77734375" style="447" customWidth="1"/>
    <col min="3082" max="3082" width="10.33203125" style="447" customWidth="1"/>
    <col min="3083" max="3083" width="13" style="447" customWidth="1"/>
    <col min="3084" max="3084" width="1.109375" style="447" customWidth="1"/>
    <col min="3085" max="3327" width="8.88671875" style="447"/>
    <col min="3328" max="3328" width="46" style="447" customWidth="1"/>
    <col min="3329" max="3329" width="12.33203125" style="447" customWidth="1"/>
    <col min="3330" max="3330" width="15" style="447" bestFit="1" customWidth="1"/>
    <col min="3331" max="3331" width="10.88671875" style="447" customWidth="1"/>
    <col min="3332" max="3332" width="12.5546875" style="447" customWidth="1"/>
    <col min="3333" max="3333" width="9.77734375" style="447" customWidth="1"/>
    <col min="3334" max="3334" width="12" style="447" customWidth="1"/>
    <col min="3335" max="3335" width="0" style="447" hidden="1" customWidth="1"/>
    <col min="3336" max="3337" width="9.77734375" style="447" customWidth="1"/>
    <col min="3338" max="3338" width="10.33203125" style="447" customWidth="1"/>
    <col min="3339" max="3339" width="13" style="447" customWidth="1"/>
    <col min="3340" max="3340" width="1.109375" style="447" customWidth="1"/>
    <col min="3341" max="3583" width="8.88671875" style="447"/>
    <col min="3584" max="3584" width="46" style="447" customWidth="1"/>
    <col min="3585" max="3585" width="12.33203125" style="447" customWidth="1"/>
    <col min="3586" max="3586" width="15" style="447" bestFit="1" customWidth="1"/>
    <col min="3587" max="3587" width="10.88671875" style="447" customWidth="1"/>
    <col min="3588" max="3588" width="12.5546875" style="447" customWidth="1"/>
    <col min="3589" max="3589" width="9.77734375" style="447" customWidth="1"/>
    <col min="3590" max="3590" width="12" style="447" customWidth="1"/>
    <col min="3591" max="3591" width="0" style="447" hidden="1" customWidth="1"/>
    <col min="3592" max="3593" width="9.77734375" style="447" customWidth="1"/>
    <col min="3594" max="3594" width="10.33203125" style="447" customWidth="1"/>
    <col min="3595" max="3595" width="13" style="447" customWidth="1"/>
    <col min="3596" max="3596" width="1.109375" style="447" customWidth="1"/>
    <col min="3597" max="3839" width="8.88671875" style="447"/>
    <col min="3840" max="3840" width="46" style="447" customWidth="1"/>
    <col min="3841" max="3841" width="12.33203125" style="447" customWidth="1"/>
    <col min="3842" max="3842" width="15" style="447" bestFit="1" customWidth="1"/>
    <col min="3843" max="3843" width="10.88671875" style="447" customWidth="1"/>
    <col min="3844" max="3844" width="12.5546875" style="447" customWidth="1"/>
    <col min="3845" max="3845" width="9.77734375" style="447" customWidth="1"/>
    <col min="3846" max="3846" width="12" style="447" customWidth="1"/>
    <col min="3847" max="3847" width="0" style="447" hidden="1" customWidth="1"/>
    <col min="3848" max="3849" width="9.77734375" style="447" customWidth="1"/>
    <col min="3850" max="3850" width="10.33203125" style="447" customWidth="1"/>
    <col min="3851" max="3851" width="13" style="447" customWidth="1"/>
    <col min="3852" max="3852" width="1.109375" style="447" customWidth="1"/>
    <col min="3853" max="4095" width="8.88671875" style="447"/>
    <col min="4096" max="4096" width="46" style="447" customWidth="1"/>
    <col min="4097" max="4097" width="12.33203125" style="447" customWidth="1"/>
    <col min="4098" max="4098" width="15" style="447" bestFit="1" customWidth="1"/>
    <col min="4099" max="4099" width="10.88671875" style="447" customWidth="1"/>
    <col min="4100" max="4100" width="12.5546875" style="447" customWidth="1"/>
    <col min="4101" max="4101" width="9.77734375" style="447" customWidth="1"/>
    <col min="4102" max="4102" width="12" style="447" customWidth="1"/>
    <col min="4103" max="4103" width="0" style="447" hidden="1" customWidth="1"/>
    <col min="4104" max="4105" width="9.77734375" style="447" customWidth="1"/>
    <col min="4106" max="4106" width="10.33203125" style="447" customWidth="1"/>
    <col min="4107" max="4107" width="13" style="447" customWidth="1"/>
    <col min="4108" max="4108" width="1.109375" style="447" customWidth="1"/>
    <col min="4109" max="4351" width="8.88671875" style="447"/>
    <col min="4352" max="4352" width="46" style="447" customWidth="1"/>
    <col min="4353" max="4353" width="12.33203125" style="447" customWidth="1"/>
    <col min="4354" max="4354" width="15" style="447" bestFit="1" customWidth="1"/>
    <col min="4355" max="4355" width="10.88671875" style="447" customWidth="1"/>
    <col min="4356" max="4356" width="12.5546875" style="447" customWidth="1"/>
    <col min="4357" max="4357" width="9.77734375" style="447" customWidth="1"/>
    <col min="4358" max="4358" width="12" style="447" customWidth="1"/>
    <col min="4359" max="4359" width="0" style="447" hidden="1" customWidth="1"/>
    <col min="4360" max="4361" width="9.77734375" style="447" customWidth="1"/>
    <col min="4362" max="4362" width="10.33203125" style="447" customWidth="1"/>
    <col min="4363" max="4363" width="13" style="447" customWidth="1"/>
    <col min="4364" max="4364" width="1.109375" style="447" customWidth="1"/>
    <col min="4365" max="4607" width="8.88671875" style="447"/>
    <col min="4608" max="4608" width="46" style="447" customWidth="1"/>
    <col min="4609" max="4609" width="12.33203125" style="447" customWidth="1"/>
    <col min="4610" max="4610" width="15" style="447" bestFit="1" customWidth="1"/>
    <col min="4611" max="4611" width="10.88671875" style="447" customWidth="1"/>
    <col min="4612" max="4612" width="12.5546875" style="447" customWidth="1"/>
    <col min="4613" max="4613" width="9.77734375" style="447" customWidth="1"/>
    <col min="4614" max="4614" width="12" style="447" customWidth="1"/>
    <col min="4615" max="4615" width="0" style="447" hidden="1" customWidth="1"/>
    <col min="4616" max="4617" width="9.77734375" style="447" customWidth="1"/>
    <col min="4618" max="4618" width="10.33203125" style="447" customWidth="1"/>
    <col min="4619" max="4619" width="13" style="447" customWidth="1"/>
    <col min="4620" max="4620" width="1.109375" style="447" customWidth="1"/>
    <col min="4621" max="4863" width="8.88671875" style="447"/>
    <col min="4864" max="4864" width="46" style="447" customWidth="1"/>
    <col min="4865" max="4865" width="12.33203125" style="447" customWidth="1"/>
    <col min="4866" max="4866" width="15" style="447" bestFit="1" customWidth="1"/>
    <col min="4867" max="4867" width="10.88671875" style="447" customWidth="1"/>
    <col min="4868" max="4868" width="12.5546875" style="447" customWidth="1"/>
    <col min="4869" max="4869" width="9.77734375" style="447" customWidth="1"/>
    <col min="4870" max="4870" width="12" style="447" customWidth="1"/>
    <col min="4871" max="4871" width="0" style="447" hidden="1" customWidth="1"/>
    <col min="4872" max="4873" width="9.77734375" style="447" customWidth="1"/>
    <col min="4874" max="4874" width="10.33203125" style="447" customWidth="1"/>
    <col min="4875" max="4875" width="13" style="447" customWidth="1"/>
    <col min="4876" max="4876" width="1.109375" style="447" customWidth="1"/>
    <col min="4877" max="5119" width="8.88671875" style="447"/>
    <col min="5120" max="5120" width="46" style="447" customWidth="1"/>
    <col min="5121" max="5121" width="12.33203125" style="447" customWidth="1"/>
    <col min="5122" max="5122" width="15" style="447" bestFit="1" customWidth="1"/>
    <col min="5123" max="5123" width="10.88671875" style="447" customWidth="1"/>
    <col min="5124" max="5124" width="12.5546875" style="447" customWidth="1"/>
    <col min="5125" max="5125" width="9.77734375" style="447" customWidth="1"/>
    <col min="5126" max="5126" width="12" style="447" customWidth="1"/>
    <col min="5127" max="5127" width="0" style="447" hidden="1" customWidth="1"/>
    <col min="5128" max="5129" width="9.77734375" style="447" customWidth="1"/>
    <col min="5130" max="5130" width="10.33203125" style="447" customWidth="1"/>
    <col min="5131" max="5131" width="13" style="447" customWidth="1"/>
    <col min="5132" max="5132" width="1.109375" style="447" customWidth="1"/>
    <col min="5133" max="5375" width="8.88671875" style="447"/>
    <col min="5376" max="5376" width="46" style="447" customWidth="1"/>
    <col min="5377" max="5377" width="12.33203125" style="447" customWidth="1"/>
    <col min="5378" max="5378" width="15" style="447" bestFit="1" customWidth="1"/>
    <col min="5379" max="5379" width="10.88671875" style="447" customWidth="1"/>
    <col min="5380" max="5380" width="12.5546875" style="447" customWidth="1"/>
    <col min="5381" max="5381" width="9.77734375" style="447" customWidth="1"/>
    <col min="5382" max="5382" width="12" style="447" customWidth="1"/>
    <col min="5383" max="5383" width="0" style="447" hidden="1" customWidth="1"/>
    <col min="5384" max="5385" width="9.77734375" style="447" customWidth="1"/>
    <col min="5386" max="5386" width="10.33203125" style="447" customWidth="1"/>
    <col min="5387" max="5387" width="13" style="447" customWidth="1"/>
    <col min="5388" max="5388" width="1.109375" style="447" customWidth="1"/>
    <col min="5389" max="5631" width="8.88671875" style="447"/>
    <col min="5632" max="5632" width="46" style="447" customWidth="1"/>
    <col min="5633" max="5633" width="12.33203125" style="447" customWidth="1"/>
    <col min="5634" max="5634" width="15" style="447" bestFit="1" customWidth="1"/>
    <col min="5635" max="5635" width="10.88671875" style="447" customWidth="1"/>
    <col min="5636" max="5636" width="12.5546875" style="447" customWidth="1"/>
    <col min="5637" max="5637" width="9.77734375" style="447" customWidth="1"/>
    <col min="5638" max="5638" width="12" style="447" customWidth="1"/>
    <col min="5639" max="5639" width="0" style="447" hidden="1" customWidth="1"/>
    <col min="5640" max="5641" width="9.77734375" style="447" customWidth="1"/>
    <col min="5642" max="5642" width="10.33203125" style="447" customWidth="1"/>
    <col min="5643" max="5643" width="13" style="447" customWidth="1"/>
    <col min="5644" max="5644" width="1.109375" style="447" customWidth="1"/>
    <col min="5645" max="5887" width="8.88671875" style="447"/>
    <col min="5888" max="5888" width="46" style="447" customWidth="1"/>
    <col min="5889" max="5889" width="12.33203125" style="447" customWidth="1"/>
    <col min="5890" max="5890" width="15" style="447" bestFit="1" customWidth="1"/>
    <col min="5891" max="5891" width="10.88671875" style="447" customWidth="1"/>
    <col min="5892" max="5892" width="12.5546875" style="447" customWidth="1"/>
    <col min="5893" max="5893" width="9.77734375" style="447" customWidth="1"/>
    <col min="5894" max="5894" width="12" style="447" customWidth="1"/>
    <col min="5895" max="5895" width="0" style="447" hidden="1" customWidth="1"/>
    <col min="5896" max="5897" width="9.77734375" style="447" customWidth="1"/>
    <col min="5898" max="5898" width="10.33203125" style="447" customWidth="1"/>
    <col min="5899" max="5899" width="13" style="447" customWidth="1"/>
    <col min="5900" max="5900" width="1.109375" style="447" customWidth="1"/>
    <col min="5901" max="6143" width="8.88671875" style="447"/>
    <col min="6144" max="6144" width="46" style="447" customWidth="1"/>
    <col min="6145" max="6145" width="12.33203125" style="447" customWidth="1"/>
    <col min="6146" max="6146" width="15" style="447" bestFit="1" customWidth="1"/>
    <col min="6147" max="6147" width="10.88671875" style="447" customWidth="1"/>
    <col min="6148" max="6148" width="12.5546875" style="447" customWidth="1"/>
    <col min="6149" max="6149" width="9.77734375" style="447" customWidth="1"/>
    <col min="6150" max="6150" width="12" style="447" customWidth="1"/>
    <col min="6151" max="6151" width="0" style="447" hidden="1" customWidth="1"/>
    <col min="6152" max="6153" width="9.77734375" style="447" customWidth="1"/>
    <col min="6154" max="6154" width="10.33203125" style="447" customWidth="1"/>
    <col min="6155" max="6155" width="13" style="447" customWidth="1"/>
    <col min="6156" max="6156" width="1.109375" style="447" customWidth="1"/>
    <col min="6157" max="6399" width="8.88671875" style="447"/>
    <col min="6400" max="6400" width="46" style="447" customWidth="1"/>
    <col min="6401" max="6401" width="12.33203125" style="447" customWidth="1"/>
    <col min="6402" max="6402" width="15" style="447" bestFit="1" customWidth="1"/>
    <col min="6403" max="6403" width="10.88671875" style="447" customWidth="1"/>
    <col min="6404" max="6404" width="12.5546875" style="447" customWidth="1"/>
    <col min="6405" max="6405" width="9.77734375" style="447" customWidth="1"/>
    <col min="6406" max="6406" width="12" style="447" customWidth="1"/>
    <col min="6407" max="6407" width="0" style="447" hidden="1" customWidth="1"/>
    <col min="6408" max="6409" width="9.77734375" style="447" customWidth="1"/>
    <col min="6410" max="6410" width="10.33203125" style="447" customWidth="1"/>
    <col min="6411" max="6411" width="13" style="447" customWidth="1"/>
    <col min="6412" max="6412" width="1.109375" style="447" customWidth="1"/>
    <col min="6413" max="6655" width="8.88671875" style="447"/>
    <col min="6656" max="6656" width="46" style="447" customWidth="1"/>
    <col min="6657" max="6657" width="12.33203125" style="447" customWidth="1"/>
    <col min="6658" max="6658" width="15" style="447" bestFit="1" customWidth="1"/>
    <col min="6659" max="6659" width="10.88671875" style="447" customWidth="1"/>
    <col min="6660" max="6660" width="12.5546875" style="447" customWidth="1"/>
    <col min="6661" max="6661" width="9.77734375" style="447" customWidth="1"/>
    <col min="6662" max="6662" width="12" style="447" customWidth="1"/>
    <col min="6663" max="6663" width="0" style="447" hidden="1" customWidth="1"/>
    <col min="6664" max="6665" width="9.77734375" style="447" customWidth="1"/>
    <col min="6666" max="6666" width="10.33203125" style="447" customWidth="1"/>
    <col min="6667" max="6667" width="13" style="447" customWidth="1"/>
    <col min="6668" max="6668" width="1.109375" style="447" customWidth="1"/>
    <col min="6669" max="6911" width="8.88671875" style="447"/>
    <col min="6912" max="6912" width="46" style="447" customWidth="1"/>
    <col min="6913" max="6913" width="12.33203125" style="447" customWidth="1"/>
    <col min="6914" max="6914" width="15" style="447" bestFit="1" customWidth="1"/>
    <col min="6915" max="6915" width="10.88671875" style="447" customWidth="1"/>
    <col min="6916" max="6916" width="12.5546875" style="447" customWidth="1"/>
    <col min="6917" max="6917" width="9.77734375" style="447" customWidth="1"/>
    <col min="6918" max="6918" width="12" style="447" customWidth="1"/>
    <col min="6919" max="6919" width="0" style="447" hidden="1" customWidth="1"/>
    <col min="6920" max="6921" width="9.77734375" style="447" customWidth="1"/>
    <col min="6922" max="6922" width="10.33203125" style="447" customWidth="1"/>
    <col min="6923" max="6923" width="13" style="447" customWidth="1"/>
    <col min="6924" max="6924" width="1.109375" style="447" customWidth="1"/>
    <col min="6925" max="7167" width="8.88671875" style="447"/>
    <col min="7168" max="7168" width="46" style="447" customWidth="1"/>
    <col min="7169" max="7169" width="12.33203125" style="447" customWidth="1"/>
    <col min="7170" max="7170" width="15" style="447" bestFit="1" customWidth="1"/>
    <col min="7171" max="7171" width="10.88671875" style="447" customWidth="1"/>
    <col min="7172" max="7172" width="12.5546875" style="447" customWidth="1"/>
    <col min="7173" max="7173" width="9.77734375" style="447" customWidth="1"/>
    <col min="7174" max="7174" width="12" style="447" customWidth="1"/>
    <col min="7175" max="7175" width="0" style="447" hidden="1" customWidth="1"/>
    <col min="7176" max="7177" width="9.77734375" style="447" customWidth="1"/>
    <col min="7178" max="7178" width="10.33203125" style="447" customWidth="1"/>
    <col min="7179" max="7179" width="13" style="447" customWidth="1"/>
    <col min="7180" max="7180" width="1.109375" style="447" customWidth="1"/>
    <col min="7181" max="7423" width="8.88671875" style="447"/>
    <col min="7424" max="7424" width="46" style="447" customWidth="1"/>
    <col min="7425" max="7425" width="12.33203125" style="447" customWidth="1"/>
    <col min="7426" max="7426" width="15" style="447" bestFit="1" customWidth="1"/>
    <col min="7427" max="7427" width="10.88671875" style="447" customWidth="1"/>
    <col min="7428" max="7428" width="12.5546875" style="447" customWidth="1"/>
    <col min="7429" max="7429" width="9.77734375" style="447" customWidth="1"/>
    <col min="7430" max="7430" width="12" style="447" customWidth="1"/>
    <col min="7431" max="7431" width="0" style="447" hidden="1" customWidth="1"/>
    <col min="7432" max="7433" width="9.77734375" style="447" customWidth="1"/>
    <col min="7434" max="7434" width="10.33203125" style="447" customWidth="1"/>
    <col min="7435" max="7435" width="13" style="447" customWidth="1"/>
    <col min="7436" max="7436" width="1.109375" style="447" customWidth="1"/>
    <col min="7437" max="7679" width="8.88671875" style="447"/>
    <col min="7680" max="7680" width="46" style="447" customWidth="1"/>
    <col min="7681" max="7681" width="12.33203125" style="447" customWidth="1"/>
    <col min="7682" max="7682" width="15" style="447" bestFit="1" customWidth="1"/>
    <col min="7683" max="7683" width="10.88671875" style="447" customWidth="1"/>
    <col min="7684" max="7684" width="12.5546875" style="447" customWidth="1"/>
    <col min="7685" max="7685" width="9.77734375" style="447" customWidth="1"/>
    <col min="7686" max="7686" width="12" style="447" customWidth="1"/>
    <col min="7687" max="7687" width="0" style="447" hidden="1" customWidth="1"/>
    <col min="7688" max="7689" width="9.77734375" style="447" customWidth="1"/>
    <col min="7690" max="7690" width="10.33203125" style="447" customWidth="1"/>
    <col min="7691" max="7691" width="13" style="447" customWidth="1"/>
    <col min="7692" max="7692" width="1.109375" style="447" customWidth="1"/>
    <col min="7693" max="7935" width="8.88671875" style="447"/>
    <col min="7936" max="7936" width="46" style="447" customWidth="1"/>
    <col min="7937" max="7937" width="12.33203125" style="447" customWidth="1"/>
    <col min="7938" max="7938" width="15" style="447" bestFit="1" customWidth="1"/>
    <col min="7939" max="7939" width="10.88671875" style="447" customWidth="1"/>
    <col min="7940" max="7940" width="12.5546875" style="447" customWidth="1"/>
    <col min="7941" max="7941" width="9.77734375" style="447" customWidth="1"/>
    <col min="7942" max="7942" width="12" style="447" customWidth="1"/>
    <col min="7943" max="7943" width="0" style="447" hidden="1" customWidth="1"/>
    <col min="7944" max="7945" width="9.77734375" style="447" customWidth="1"/>
    <col min="7946" max="7946" width="10.33203125" style="447" customWidth="1"/>
    <col min="7947" max="7947" width="13" style="447" customWidth="1"/>
    <col min="7948" max="7948" width="1.109375" style="447" customWidth="1"/>
    <col min="7949" max="8191" width="8.88671875" style="447"/>
    <col min="8192" max="8192" width="46" style="447" customWidth="1"/>
    <col min="8193" max="8193" width="12.33203125" style="447" customWidth="1"/>
    <col min="8194" max="8194" width="15" style="447" bestFit="1" customWidth="1"/>
    <col min="8195" max="8195" width="10.88671875" style="447" customWidth="1"/>
    <col min="8196" max="8196" width="12.5546875" style="447" customWidth="1"/>
    <col min="8197" max="8197" width="9.77734375" style="447" customWidth="1"/>
    <col min="8198" max="8198" width="12" style="447" customWidth="1"/>
    <col min="8199" max="8199" width="0" style="447" hidden="1" customWidth="1"/>
    <col min="8200" max="8201" width="9.77734375" style="447" customWidth="1"/>
    <col min="8202" max="8202" width="10.33203125" style="447" customWidth="1"/>
    <col min="8203" max="8203" width="13" style="447" customWidth="1"/>
    <col min="8204" max="8204" width="1.109375" style="447" customWidth="1"/>
    <col min="8205" max="8447" width="8.88671875" style="447"/>
    <col min="8448" max="8448" width="46" style="447" customWidth="1"/>
    <col min="8449" max="8449" width="12.33203125" style="447" customWidth="1"/>
    <col min="8450" max="8450" width="15" style="447" bestFit="1" customWidth="1"/>
    <col min="8451" max="8451" width="10.88671875" style="447" customWidth="1"/>
    <col min="8452" max="8452" width="12.5546875" style="447" customWidth="1"/>
    <col min="8453" max="8453" width="9.77734375" style="447" customWidth="1"/>
    <col min="8454" max="8454" width="12" style="447" customWidth="1"/>
    <col min="8455" max="8455" width="0" style="447" hidden="1" customWidth="1"/>
    <col min="8456" max="8457" width="9.77734375" style="447" customWidth="1"/>
    <col min="8458" max="8458" width="10.33203125" style="447" customWidth="1"/>
    <col min="8459" max="8459" width="13" style="447" customWidth="1"/>
    <col min="8460" max="8460" width="1.109375" style="447" customWidth="1"/>
    <col min="8461" max="8703" width="8.88671875" style="447"/>
    <col min="8704" max="8704" width="46" style="447" customWidth="1"/>
    <col min="8705" max="8705" width="12.33203125" style="447" customWidth="1"/>
    <col min="8706" max="8706" width="15" style="447" bestFit="1" customWidth="1"/>
    <col min="8707" max="8707" width="10.88671875" style="447" customWidth="1"/>
    <col min="8708" max="8708" width="12.5546875" style="447" customWidth="1"/>
    <col min="8709" max="8709" width="9.77734375" style="447" customWidth="1"/>
    <col min="8710" max="8710" width="12" style="447" customWidth="1"/>
    <col min="8711" max="8711" width="0" style="447" hidden="1" customWidth="1"/>
    <col min="8712" max="8713" width="9.77734375" style="447" customWidth="1"/>
    <col min="8714" max="8714" width="10.33203125" style="447" customWidth="1"/>
    <col min="8715" max="8715" width="13" style="447" customWidth="1"/>
    <col min="8716" max="8716" width="1.109375" style="447" customWidth="1"/>
    <col min="8717" max="8959" width="8.88671875" style="447"/>
    <col min="8960" max="8960" width="46" style="447" customWidth="1"/>
    <col min="8961" max="8961" width="12.33203125" style="447" customWidth="1"/>
    <col min="8962" max="8962" width="15" style="447" bestFit="1" customWidth="1"/>
    <col min="8963" max="8963" width="10.88671875" style="447" customWidth="1"/>
    <col min="8964" max="8964" width="12.5546875" style="447" customWidth="1"/>
    <col min="8965" max="8965" width="9.77734375" style="447" customWidth="1"/>
    <col min="8966" max="8966" width="12" style="447" customWidth="1"/>
    <col min="8967" max="8967" width="0" style="447" hidden="1" customWidth="1"/>
    <col min="8968" max="8969" width="9.77734375" style="447" customWidth="1"/>
    <col min="8970" max="8970" width="10.33203125" style="447" customWidth="1"/>
    <col min="8971" max="8971" width="13" style="447" customWidth="1"/>
    <col min="8972" max="8972" width="1.109375" style="447" customWidth="1"/>
    <col min="8973" max="9215" width="8.88671875" style="447"/>
    <col min="9216" max="9216" width="46" style="447" customWidth="1"/>
    <col min="9217" max="9217" width="12.33203125" style="447" customWidth="1"/>
    <col min="9218" max="9218" width="15" style="447" bestFit="1" customWidth="1"/>
    <col min="9219" max="9219" width="10.88671875" style="447" customWidth="1"/>
    <col min="9220" max="9220" width="12.5546875" style="447" customWidth="1"/>
    <col min="9221" max="9221" width="9.77734375" style="447" customWidth="1"/>
    <col min="9222" max="9222" width="12" style="447" customWidth="1"/>
    <col min="9223" max="9223" width="0" style="447" hidden="1" customWidth="1"/>
    <col min="9224" max="9225" width="9.77734375" style="447" customWidth="1"/>
    <col min="9226" max="9226" width="10.33203125" style="447" customWidth="1"/>
    <col min="9227" max="9227" width="13" style="447" customWidth="1"/>
    <col min="9228" max="9228" width="1.109375" style="447" customWidth="1"/>
    <col min="9229" max="9471" width="8.88671875" style="447"/>
    <col min="9472" max="9472" width="46" style="447" customWidth="1"/>
    <col min="9473" max="9473" width="12.33203125" style="447" customWidth="1"/>
    <col min="9474" max="9474" width="15" style="447" bestFit="1" customWidth="1"/>
    <col min="9475" max="9475" width="10.88671875" style="447" customWidth="1"/>
    <col min="9476" max="9476" width="12.5546875" style="447" customWidth="1"/>
    <col min="9477" max="9477" width="9.77734375" style="447" customWidth="1"/>
    <col min="9478" max="9478" width="12" style="447" customWidth="1"/>
    <col min="9479" max="9479" width="0" style="447" hidden="1" customWidth="1"/>
    <col min="9480" max="9481" width="9.77734375" style="447" customWidth="1"/>
    <col min="9482" max="9482" width="10.33203125" style="447" customWidth="1"/>
    <col min="9483" max="9483" width="13" style="447" customWidth="1"/>
    <col min="9484" max="9484" width="1.109375" style="447" customWidth="1"/>
    <col min="9485" max="9727" width="8.88671875" style="447"/>
    <col min="9728" max="9728" width="46" style="447" customWidth="1"/>
    <col min="9729" max="9729" width="12.33203125" style="447" customWidth="1"/>
    <col min="9730" max="9730" width="15" style="447" bestFit="1" customWidth="1"/>
    <col min="9731" max="9731" width="10.88671875" style="447" customWidth="1"/>
    <col min="9732" max="9732" width="12.5546875" style="447" customWidth="1"/>
    <col min="9733" max="9733" width="9.77734375" style="447" customWidth="1"/>
    <col min="9734" max="9734" width="12" style="447" customWidth="1"/>
    <col min="9735" max="9735" width="0" style="447" hidden="1" customWidth="1"/>
    <col min="9736" max="9737" width="9.77734375" style="447" customWidth="1"/>
    <col min="9738" max="9738" width="10.33203125" style="447" customWidth="1"/>
    <col min="9739" max="9739" width="13" style="447" customWidth="1"/>
    <col min="9740" max="9740" width="1.109375" style="447" customWidth="1"/>
    <col min="9741" max="9983" width="8.88671875" style="447"/>
    <col min="9984" max="9984" width="46" style="447" customWidth="1"/>
    <col min="9985" max="9985" width="12.33203125" style="447" customWidth="1"/>
    <col min="9986" max="9986" width="15" style="447" bestFit="1" customWidth="1"/>
    <col min="9987" max="9987" width="10.88671875" style="447" customWidth="1"/>
    <col min="9988" max="9988" width="12.5546875" style="447" customWidth="1"/>
    <col min="9989" max="9989" width="9.77734375" style="447" customWidth="1"/>
    <col min="9990" max="9990" width="12" style="447" customWidth="1"/>
    <col min="9991" max="9991" width="0" style="447" hidden="1" customWidth="1"/>
    <col min="9992" max="9993" width="9.77734375" style="447" customWidth="1"/>
    <col min="9994" max="9994" width="10.33203125" style="447" customWidth="1"/>
    <col min="9995" max="9995" width="13" style="447" customWidth="1"/>
    <col min="9996" max="9996" width="1.109375" style="447" customWidth="1"/>
    <col min="9997" max="10239" width="8.88671875" style="447"/>
    <col min="10240" max="10240" width="46" style="447" customWidth="1"/>
    <col min="10241" max="10241" width="12.33203125" style="447" customWidth="1"/>
    <col min="10242" max="10242" width="15" style="447" bestFit="1" customWidth="1"/>
    <col min="10243" max="10243" width="10.88671875" style="447" customWidth="1"/>
    <col min="10244" max="10244" width="12.5546875" style="447" customWidth="1"/>
    <col min="10245" max="10245" width="9.77734375" style="447" customWidth="1"/>
    <col min="10246" max="10246" width="12" style="447" customWidth="1"/>
    <col min="10247" max="10247" width="0" style="447" hidden="1" customWidth="1"/>
    <col min="10248" max="10249" width="9.77734375" style="447" customWidth="1"/>
    <col min="10250" max="10250" width="10.33203125" style="447" customWidth="1"/>
    <col min="10251" max="10251" width="13" style="447" customWidth="1"/>
    <col min="10252" max="10252" width="1.109375" style="447" customWidth="1"/>
    <col min="10253" max="10495" width="8.88671875" style="447"/>
    <col min="10496" max="10496" width="46" style="447" customWidth="1"/>
    <col min="10497" max="10497" width="12.33203125" style="447" customWidth="1"/>
    <col min="10498" max="10498" width="15" style="447" bestFit="1" customWidth="1"/>
    <col min="10499" max="10499" width="10.88671875" style="447" customWidth="1"/>
    <col min="10500" max="10500" width="12.5546875" style="447" customWidth="1"/>
    <col min="10501" max="10501" width="9.77734375" style="447" customWidth="1"/>
    <col min="10502" max="10502" width="12" style="447" customWidth="1"/>
    <col min="10503" max="10503" width="0" style="447" hidden="1" customWidth="1"/>
    <col min="10504" max="10505" width="9.77734375" style="447" customWidth="1"/>
    <col min="10506" max="10506" width="10.33203125" style="447" customWidth="1"/>
    <col min="10507" max="10507" width="13" style="447" customWidth="1"/>
    <col min="10508" max="10508" width="1.109375" style="447" customWidth="1"/>
    <col min="10509" max="10751" width="8.88671875" style="447"/>
    <col min="10752" max="10752" width="46" style="447" customWidth="1"/>
    <col min="10753" max="10753" width="12.33203125" style="447" customWidth="1"/>
    <col min="10754" max="10754" width="15" style="447" bestFit="1" customWidth="1"/>
    <col min="10755" max="10755" width="10.88671875" style="447" customWidth="1"/>
    <col min="10756" max="10756" width="12.5546875" style="447" customWidth="1"/>
    <col min="10757" max="10757" width="9.77734375" style="447" customWidth="1"/>
    <col min="10758" max="10758" width="12" style="447" customWidth="1"/>
    <col min="10759" max="10759" width="0" style="447" hidden="1" customWidth="1"/>
    <col min="10760" max="10761" width="9.77734375" style="447" customWidth="1"/>
    <col min="10762" max="10762" width="10.33203125" style="447" customWidth="1"/>
    <col min="10763" max="10763" width="13" style="447" customWidth="1"/>
    <col min="10764" max="10764" width="1.109375" style="447" customWidth="1"/>
    <col min="10765" max="11007" width="8.88671875" style="447"/>
    <col min="11008" max="11008" width="46" style="447" customWidth="1"/>
    <col min="11009" max="11009" width="12.33203125" style="447" customWidth="1"/>
    <col min="11010" max="11010" width="15" style="447" bestFit="1" customWidth="1"/>
    <col min="11011" max="11011" width="10.88671875" style="447" customWidth="1"/>
    <col min="11012" max="11012" width="12.5546875" style="447" customWidth="1"/>
    <col min="11013" max="11013" width="9.77734375" style="447" customWidth="1"/>
    <col min="11014" max="11014" width="12" style="447" customWidth="1"/>
    <col min="11015" max="11015" width="0" style="447" hidden="1" customWidth="1"/>
    <col min="11016" max="11017" width="9.77734375" style="447" customWidth="1"/>
    <col min="11018" max="11018" width="10.33203125" style="447" customWidth="1"/>
    <col min="11019" max="11019" width="13" style="447" customWidth="1"/>
    <col min="11020" max="11020" width="1.109375" style="447" customWidth="1"/>
    <col min="11021" max="11263" width="8.88671875" style="447"/>
    <col min="11264" max="11264" width="46" style="447" customWidth="1"/>
    <col min="11265" max="11265" width="12.33203125" style="447" customWidth="1"/>
    <col min="11266" max="11266" width="15" style="447" bestFit="1" customWidth="1"/>
    <col min="11267" max="11267" width="10.88671875" style="447" customWidth="1"/>
    <col min="11268" max="11268" width="12.5546875" style="447" customWidth="1"/>
    <col min="11269" max="11269" width="9.77734375" style="447" customWidth="1"/>
    <col min="11270" max="11270" width="12" style="447" customWidth="1"/>
    <col min="11271" max="11271" width="0" style="447" hidden="1" customWidth="1"/>
    <col min="11272" max="11273" width="9.77734375" style="447" customWidth="1"/>
    <col min="11274" max="11274" width="10.33203125" style="447" customWidth="1"/>
    <col min="11275" max="11275" width="13" style="447" customWidth="1"/>
    <col min="11276" max="11276" width="1.109375" style="447" customWidth="1"/>
    <col min="11277" max="11519" width="8.88671875" style="447"/>
    <col min="11520" max="11520" width="46" style="447" customWidth="1"/>
    <col min="11521" max="11521" width="12.33203125" style="447" customWidth="1"/>
    <col min="11522" max="11522" width="15" style="447" bestFit="1" customWidth="1"/>
    <col min="11523" max="11523" width="10.88671875" style="447" customWidth="1"/>
    <col min="11524" max="11524" width="12.5546875" style="447" customWidth="1"/>
    <col min="11525" max="11525" width="9.77734375" style="447" customWidth="1"/>
    <col min="11526" max="11526" width="12" style="447" customWidth="1"/>
    <col min="11527" max="11527" width="0" style="447" hidden="1" customWidth="1"/>
    <col min="11528" max="11529" width="9.77734375" style="447" customWidth="1"/>
    <col min="11530" max="11530" width="10.33203125" style="447" customWidth="1"/>
    <col min="11531" max="11531" width="13" style="447" customWidth="1"/>
    <col min="11532" max="11532" width="1.109375" style="447" customWidth="1"/>
    <col min="11533" max="11775" width="8.88671875" style="447"/>
    <col min="11776" max="11776" width="46" style="447" customWidth="1"/>
    <col min="11777" max="11777" width="12.33203125" style="447" customWidth="1"/>
    <col min="11778" max="11778" width="15" style="447" bestFit="1" customWidth="1"/>
    <col min="11779" max="11779" width="10.88671875" style="447" customWidth="1"/>
    <col min="11780" max="11780" width="12.5546875" style="447" customWidth="1"/>
    <col min="11781" max="11781" width="9.77734375" style="447" customWidth="1"/>
    <col min="11782" max="11782" width="12" style="447" customWidth="1"/>
    <col min="11783" max="11783" width="0" style="447" hidden="1" customWidth="1"/>
    <col min="11784" max="11785" width="9.77734375" style="447" customWidth="1"/>
    <col min="11786" max="11786" width="10.33203125" style="447" customWidth="1"/>
    <col min="11787" max="11787" width="13" style="447" customWidth="1"/>
    <col min="11788" max="11788" width="1.109375" style="447" customWidth="1"/>
    <col min="11789" max="12031" width="8.88671875" style="447"/>
    <col min="12032" max="12032" width="46" style="447" customWidth="1"/>
    <col min="12033" max="12033" width="12.33203125" style="447" customWidth="1"/>
    <col min="12034" max="12034" width="15" style="447" bestFit="1" customWidth="1"/>
    <col min="12035" max="12035" width="10.88671875" style="447" customWidth="1"/>
    <col min="12036" max="12036" width="12.5546875" style="447" customWidth="1"/>
    <col min="12037" max="12037" width="9.77734375" style="447" customWidth="1"/>
    <col min="12038" max="12038" width="12" style="447" customWidth="1"/>
    <col min="12039" max="12039" width="0" style="447" hidden="1" customWidth="1"/>
    <col min="12040" max="12041" width="9.77734375" style="447" customWidth="1"/>
    <col min="12042" max="12042" width="10.33203125" style="447" customWidth="1"/>
    <col min="12043" max="12043" width="13" style="447" customWidth="1"/>
    <col min="12044" max="12044" width="1.109375" style="447" customWidth="1"/>
    <col min="12045" max="12287" width="8.88671875" style="447"/>
    <col min="12288" max="12288" width="46" style="447" customWidth="1"/>
    <col min="12289" max="12289" width="12.33203125" style="447" customWidth="1"/>
    <col min="12290" max="12290" width="15" style="447" bestFit="1" customWidth="1"/>
    <col min="12291" max="12291" width="10.88671875" style="447" customWidth="1"/>
    <col min="12292" max="12292" width="12.5546875" style="447" customWidth="1"/>
    <col min="12293" max="12293" width="9.77734375" style="447" customWidth="1"/>
    <col min="12294" max="12294" width="12" style="447" customWidth="1"/>
    <col min="12295" max="12295" width="0" style="447" hidden="1" customWidth="1"/>
    <col min="12296" max="12297" width="9.77734375" style="447" customWidth="1"/>
    <col min="12298" max="12298" width="10.33203125" style="447" customWidth="1"/>
    <col min="12299" max="12299" width="13" style="447" customWidth="1"/>
    <col min="12300" max="12300" width="1.109375" style="447" customWidth="1"/>
    <col min="12301" max="12543" width="8.88671875" style="447"/>
    <col min="12544" max="12544" width="46" style="447" customWidth="1"/>
    <col min="12545" max="12545" width="12.33203125" style="447" customWidth="1"/>
    <col min="12546" max="12546" width="15" style="447" bestFit="1" customWidth="1"/>
    <col min="12547" max="12547" width="10.88671875" style="447" customWidth="1"/>
    <col min="12548" max="12548" width="12.5546875" style="447" customWidth="1"/>
    <col min="12549" max="12549" width="9.77734375" style="447" customWidth="1"/>
    <col min="12550" max="12550" width="12" style="447" customWidth="1"/>
    <col min="12551" max="12551" width="0" style="447" hidden="1" customWidth="1"/>
    <col min="12552" max="12553" width="9.77734375" style="447" customWidth="1"/>
    <col min="12554" max="12554" width="10.33203125" style="447" customWidth="1"/>
    <col min="12555" max="12555" width="13" style="447" customWidth="1"/>
    <col min="12556" max="12556" width="1.109375" style="447" customWidth="1"/>
    <col min="12557" max="12799" width="8.88671875" style="447"/>
    <col min="12800" max="12800" width="46" style="447" customWidth="1"/>
    <col min="12801" max="12801" width="12.33203125" style="447" customWidth="1"/>
    <col min="12802" max="12802" width="15" style="447" bestFit="1" customWidth="1"/>
    <col min="12803" max="12803" width="10.88671875" style="447" customWidth="1"/>
    <col min="12804" max="12804" width="12.5546875" style="447" customWidth="1"/>
    <col min="12805" max="12805" width="9.77734375" style="447" customWidth="1"/>
    <col min="12806" max="12806" width="12" style="447" customWidth="1"/>
    <col min="12807" max="12807" width="0" style="447" hidden="1" customWidth="1"/>
    <col min="12808" max="12809" width="9.77734375" style="447" customWidth="1"/>
    <col min="12810" max="12810" width="10.33203125" style="447" customWidth="1"/>
    <col min="12811" max="12811" width="13" style="447" customWidth="1"/>
    <col min="12812" max="12812" width="1.109375" style="447" customWidth="1"/>
    <col min="12813" max="13055" width="8.88671875" style="447"/>
    <col min="13056" max="13056" width="46" style="447" customWidth="1"/>
    <col min="13057" max="13057" width="12.33203125" style="447" customWidth="1"/>
    <col min="13058" max="13058" width="15" style="447" bestFit="1" customWidth="1"/>
    <col min="13059" max="13059" width="10.88671875" style="447" customWidth="1"/>
    <col min="13060" max="13060" width="12.5546875" style="447" customWidth="1"/>
    <col min="13061" max="13061" width="9.77734375" style="447" customWidth="1"/>
    <col min="13062" max="13062" width="12" style="447" customWidth="1"/>
    <col min="13063" max="13063" width="0" style="447" hidden="1" customWidth="1"/>
    <col min="13064" max="13065" width="9.77734375" style="447" customWidth="1"/>
    <col min="13066" max="13066" width="10.33203125" style="447" customWidth="1"/>
    <col min="13067" max="13067" width="13" style="447" customWidth="1"/>
    <col min="13068" max="13068" width="1.109375" style="447" customWidth="1"/>
    <col min="13069" max="13311" width="8.88671875" style="447"/>
    <col min="13312" max="13312" width="46" style="447" customWidth="1"/>
    <col min="13313" max="13313" width="12.33203125" style="447" customWidth="1"/>
    <col min="13314" max="13314" width="15" style="447" bestFit="1" customWidth="1"/>
    <col min="13315" max="13315" width="10.88671875" style="447" customWidth="1"/>
    <col min="13316" max="13316" width="12.5546875" style="447" customWidth="1"/>
    <col min="13317" max="13317" width="9.77734375" style="447" customWidth="1"/>
    <col min="13318" max="13318" width="12" style="447" customWidth="1"/>
    <col min="13319" max="13319" width="0" style="447" hidden="1" customWidth="1"/>
    <col min="13320" max="13321" width="9.77734375" style="447" customWidth="1"/>
    <col min="13322" max="13322" width="10.33203125" style="447" customWidth="1"/>
    <col min="13323" max="13323" width="13" style="447" customWidth="1"/>
    <col min="13324" max="13324" width="1.109375" style="447" customWidth="1"/>
    <col min="13325" max="13567" width="8.88671875" style="447"/>
    <col min="13568" max="13568" width="46" style="447" customWidth="1"/>
    <col min="13569" max="13569" width="12.33203125" style="447" customWidth="1"/>
    <col min="13570" max="13570" width="15" style="447" bestFit="1" customWidth="1"/>
    <col min="13571" max="13571" width="10.88671875" style="447" customWidth="1"/>
    <col min="13572" max="13572" width="12.5546875" style="447" customWidth="1"/>
    <col min="13573" max="13573" width="9.77734375" style="447" customWidth="1"/>
    <col min="13574" max="13574" width="12" style="447" customWidth="1"/>
    <col min="13575" max="13575" width="0" style="447" hidden="1" customWidth="1"/>
    <col min="13576" max="13577" width="9.77734375" style="447" customWidth="1"/>
    <col min="13578" max="13578" width="10.33203125" style="447" customWidth="1"/>
    <col min="13579" max="13579" width="13" style="447" customWidth="1"/>
    <col min="13580" max="13580" width="1.109375" style="447" customWidth="1"/>
    <col min="13581" max="13823" width="8.88671875" style="447"/>
    <col min="13824" max="13824" width="46" style="447" customWidth="1"/>
    <col min="13825" max="13825" width="12.33203125" style="447" customWidth="1"/>
    <col min="13826" max="13826" width="15" style="447" bestFit="1" customWidth="1"/>
    <col min="13827" max="13827" width="10.88671875" style="447" customWidth="1"/>
    <col min="13828" max="13828" width="12.5546875" style="447" customWidth="1"/>
    <col min="13829" max="13829" width="9.77734375" style="447" customWidth="1"/>
    <col min="13830" max="13830" width="12" style="447" customWidth="1"/>
    <col min="13831" max="13831" width="0" style="447" hidden="1" customWidth="1"/>
    <col min="13832" max="13833" width="9.77734375" style="447" customWidth="1"/>
    <col min="13834" max="13834" width="10.33203125" style="447" customWidth="1"/>
    <col min="13835" max="13835" width="13" style="447" customWidth="1"/>
    <col min="13836" max="13836" width="1.109375" style="447" customWidth="1"/>
    <col min="13837" max="14079" width="8.88671875" style="447"/>
    <col min="14080" max="14080" width="46" style="447" customWidth="1"/>
    <col min="14081" max="14081" width="12.33203125" style="447" customWidth="1"/>
    <col min="14082" max="14082" width="15" style="447" bestFit="1" customWidth="1"/>
    <col min="14083" max="14083" width="10.88671875" style="447" customWidth="1"/>
    <col min="14084" max="14084" width="12.5546875" style="447" customWidth="1"/>
    <col min="14085" max="14085" width="9.77734375" style="447" customWidth="1"/>
    <col min="14086" max="14086" width="12" style="447" customWidth="1"/>
    <col min="14087" max="14087" width="0" style="447" hidden="1" customWidth="1"/>
    <col min="14088" max="14089" width="9.77734375" style="447" customWidth="1"/>
    <col min="14090" max="14090" width="10.33203125" style="447" customWidth="1"/>
    <col min="14091" max="14091" width="13" style="447" customWidth="1"/>
    <col min="14092" max="14092" width="1.109375" style="447" customWidth="1"/>
    <col min="14093" max="14335" width="8.88671875" style="447"/>
    <col min="14336" max="14336" width="46" style="447" customWidth="1"/>
    <col min="14337" max="14337" width="12.33203125" style="447" customWidth="1"/>
    <col min="14338" max="14338" width="15" style="447" bestFit="1" customWidth="1"/>
    <col min="14339" max="14339" width="10.88671875" style="447" customWidth="1"/>
    <col min="14340" max="14340" width="12.5546875" style="447" customWidth="1"/>
    <col min="14341" max="14341" width="9.77734375" style="447" customWidth="1"/>
    <col min="14342" max="14342" width="12" style="447" customWidth="1"/>
    <col min="14343" max="14343" width="0" style="447" hidden="1" customWidth="1"/>
    <col min="14344" max="14345" width="9.77734375" style="447" customWidth="1"/>
    <col min="14346" max="14346" width="10.33203125" style="447" customWidth="1"/>
    <col min="14347" max="14347" width="13" style="447" customWidth="1"/>
    <col min="14348" max="14348" width="1.109375" style="447" customWidth="1"/>
    <col min="14349" max="14591" width="8.88671875" style="447"/>
    <col min="14592" max="14592" width="46" style="447" customWidth="1"/>
    <col min="14593" max="14593" width="12.33203125" style="447" customWidth="1"/>
    <col min="14594" max="14594" width="15" style="447" bestFit="1" customWidth="1"/>
    <col min="14595" max="14595" width="10.88671875" style="447" customWidth="1"/>
    <col min="14596" max="14596" width="12.5546875" style="447" customWidth="1"/>
    <col min="14597" max="14597" width="9.77734375" style="447" customWidth="1"/>
    <col min="14598" max="14598" width="12" style="447" customWidth="1"/>
    <col min="14599" max="14599" width="0" style="447" hidden="1" customWidth="1"/>
    <col min="14600" max="14601" width="9.77734375" style="447" customWidth="1"/>
    <col min="14602" max="14602" width="10.33203125" style="447" customWidth="1"/>
    <col min="14603" max="14603" width="13" style="447" customWidth="1"/>
    <col min="14604" max="14604" width="1.109375" style="447" customWidth="1"/>
    <col min="14605" max="14847" width="8.88671875" style="447"/>
    <col min="14848" max="14848" width="46" style="447" customWidth="1"/>
    <col min="14849" max="14849" width="12.33203125" style="447" customWidth="1"/>
    <col min="14850" max="14850" width="15" style="447" bestFit="1" customWidth="1"/>
    <col min="14851" max="14851" width="10.88671875" style="447" customWidth="1"/>
    <col min="14852" max="14852" width="12.5546875" style="447" customWidth="1"/>
    <col min="14853" max="14853" width="9.77734375" style="447" customWidth="1"/>
    <col min="14854" max="14854" width="12" style="447" customWidth="1"/>
    <col min="14855" max="14855" width="0" style="447" hidden="1" customWidth="1"/>
    <col min="14856" max="14857" width="9.77734375" style="447" customWidth="1"/>
    <col min="14858" max="14858" width="10.33203125" style="447" customWidth="1"/>
    <col min="14859" max="14859" width="13" style="447" customWidth="1"/>
    <col min="14860" max="14860" width="1.109375" style="447" customWidth="1"/>
    <col min="14861" max="15103" width="8.88671875" style="447"/>
    <col min="15104" max="15104" width="46" style="447" customWidth="1"/>
    <col min="15105" max="15105" width="12.33203125" style="447" customWidth="1"/>
    <col min="15106" max="15106" width="15" style="447" bestFit="1" customWidth="1"/>
    <col min="15107" max="15107" width="10.88671875" style="447" customWidth="1"/>
    <col min="15108" max="15108" width="12.5546875" style="447" customWidth="1"/>
    <col min="15109" max="15109" width="9.77734375" style="447" customWidth="1"/>
    <col min="15110" max="15110" width="12" style="447" customWidth="1"/>
    <col min="15111" max="15111" width="0" style="447" hidden="1" customWidth="1"/>
    <col min="15112" max="15113" width="9.77734375" style="447" customWidth="1"/>
    <col min="15114" max="15114" width="10.33203125" style="447" customWidth="1"/>
    <col min="15115" max="15115" width="13" style="447" customWidth="1"/>
    <col min="15116" max="15116" width="1.109375" style="447" customWidth="1"/>
    <col min="15117" max="15359" width="8.88671875" style="447"/>
    <col min="15360" max="15360" width="46" style="447" customWidth="1"/>
    <col min="15361" max="15361" width="12.33203125" style="447" customWidth="1"/>
    <col min="15362" max="15362" width="15" style="447" bestFit="1" customWidth="1"/>
    <col min="15363" max="15363" width="10.88671875" style="447" customWidth="1"/>
    <col min="15364" max="15364" width="12.5546875" style="447" customWidth="1"/>
    <col min="15365" max="15365" width="9.77734375" style="447" customWidth="1"/>
    <col min="15366" max="15366" width="12" style="447" customWidth="1"/>
    <col min="15367" max="15367" width="0" style="447" hidden="1" customWidth="1"/>
    <col min="15368" max="15369" width="9.77734375" style="447" customWidth="1"/>
    <col min="15370" max="15370" width="10.33203125" style="447" customWidth="1"/>
    <col min="15371" max="15371" width="13" style="447" customWidth="1"/>
    <col min="15372" max="15372" width="1.109375" style="447" customWidth="1"/>
    <col min="15373" max="15615" width="8.88671875" style="447"/>
    <col min="15616" max="15616" width="46" style="447" customWidth="1"/>
    <col min="15617" max="15617" width="12.33203125" style="447" customWidth="1"/>
    <col min="15618" max="15618" width="15" style="447" bestFit="1" customWidth="1"/>
    <col min="15619" max="15619" width="10.88671875" style="447" customWidth="1"/>
    <col min="15620" max="15620" width="12.5546875" style="447" customWidth="1"/>
    <col min="15621" max="15621" width="9.77734375" style="447" customWidth="1"/>
    <col min="15622" max="15622" width="12" style="447" customWidth="1"/>
    <col min="15623" max="15623" width="0" style="447" hidden="1" customWidth="1"/>
    <col min="15624" max="15625" width="9.77734375" style="447" customWidth="1"/>
    <col min="15626" max="15626" width="10.33203125" style="447" customWidth="1"/>
    <col min="15627" max="15627" width="13" style="447" customWidth="1"/>
    <col min="15628" max="15628" width="1.109375" style="447" customWidth="1"/>
    <col min="15629" max="15871" width="8.88671875" style="447"/>
    <col min="15872" max="15872" width="46" style="447" customWidth="1"/>
    <col min="15873" max="15873" width="12.33203125" style="447" customWidth="1"/>
    <col min="15874" max="15874" width="15" style="447" bestFit="1" customWidth="1"/>
    <col min="15875" max="15875" width="10.88671875" style="447" customWidth="1"/>
    <col min="15876" max="15876" width="12.5546875" style="447" customWidth="1"/>
    <col min="15877" max="15877" width="9.77734375" style="447" customWidth="1"/>
    <col min="15878" max="15878" width="12" style="447" customWidth="1"/>
    <col min="15879" max="15879" width="0" style="447" hidden="1" customWidth="1"/>
    <col min="15880" max="15881" width="9.77734375" style="447" customWidth="1"/>
    <col min="15882" max="15882" width="10.33203125" style="447" customWidth="1"/>
    <col min="15883" max="15883" width="13" style="447" customWidth="1"/>
    <col min="15884" max="15884" width="1.109375" style="447" customWidth="1"/>
    <col min="15885" max="16127" width="8.88671875" style="447"/>
    <col min="16128" max="16128" width="46" style="447" customWidth="1"/>
    <col min="16129" max="16129" width="12.33203125" style="447" customWidth="1"/>
    <col min="16130" max="16130" width="15" style="447" bestFit="1" customWidth="1"/>
    <col min="16131" max="16131" width="10.88671875" style="447" customWidth="1"/>
    <col min="16132" max="16132" width="12.5546875" style="447" customWidth="1"/>
    <col min="16133" max="16133" width="9.77734375" style="447" customWidth="1"/>
    <col min="16134" max="16134" width="12" style="447" customWidth="1"/>
    <col min="16135" max="16135" width="0" style="447" hidden="1" customWidth="1"/>
    <col min="16136" max="16137" width="9.77734375" style="447" customWidth="1"/>
    <col min="16138" max="16138" width="10.33203125" style="447" customWidth="1"/>
    <col min="16139" max="16139" width="13" style="447" customWidth="1"/>
    <col min="16140" max="16140" width="1.109375" style="447" customWidth="1"/>
    <col min="16141" max="16384" width="8.88671875" style="447"/>
  </cols>
  <sheetData>
    <row r="1" spans="1:12" ht="20.25">
      <c r="A1" s="1250" t="s">
        <v>227</v>
      </c>
      <c r="B1" s="1251"/>
      <c r="C1" s="1251"/>
      <c r="D1" s="1251"/>
      <c r="E1" s="1251"/>
      <c r="F1" s="1251"/>
      <c r="G1" s="1251"/>
      <c r="H1" s="1251"/>
      <c r="I1" s="1251"/>
      <c r="J1" s="1251"/>
      <c r="K1" s="1251"/>
      <c r="L1" s="446" t="s">
        <v>1</v>
      </c>
    </row>
    <row r="2" spans="1:12" ht="20.25">
      <c r="A2" s="448"/>
      <c r="B2" s="449"/>
      <c r="C2" s="449"/>
      <c r="D2" s="449"/>
      <c r="E2" s="449"/>
      <c r="F2" s="449"/>
      <c r="G2" s="449"/>
      <c r="H2" s="449"/>
      <c r="I2" s="449"/>
      <c r="J2" s="449"/>
      <c r="K2" s="449"/>
      <c r="L2" s="446" t="s">
        <v>1</v>
      </c>
    </row>
    <row r="3" spans="1:12" ht="12.6" customHeight="1">
      <c r="A3" s="448"/>
      <c r="B3" s="449"/>
      <c r="C3" s="449"/>
      <c r="D3" s="449"/>
      <c r="E3" s="449"/>
      <c r="F3" s="449"/>
      <c r="G3" s="449"/>
      <c r="H3" s="449"/>
      <c r="I3" s="449"/>
      <c r="J3" s="449"/>
      <c r="K3" s="449"/>
      <c r="L3" s="446" t="s">
        <v>1</v>
      </c>
    </row>
    <row r="4" spans="1:12" ht="18.75">
      <c r="A4" s="1270" t="s">
        <v>228</v>
      </c>
      <c r="B4" s="1271"/>
      <c r="C4" s="1271"/>
      <c r="D4" s="1271"/>
      <c r="E4" s="1271"/>
      <c r="F4" s="1271"/>
      <c r="G4" s="1271"/>
      <c r="H4" s="1271"/>
      <c r="I4" s="1271"/>
      <c r="J4" s="1271"/>
      <c r="K4" s="1271"/>
      <c r="L4" s="446" t="s">
        <v>1</v>
      </c>
    </row>
    <row r="5" spans="1:12" ht="16.5">
      <c r="A5" s="1272" t="s">
        <v>69</v>
      </c>
      <c r="B5" s="1271"/>
      <c r="C5" s="1271"/>
      <c r="D5" s="1271"/>
      <c r="E5" s="1271"/>
      <c r="F5" s="1271"/>
      <c r="G5" s="1271"/>
      <c r="H5" s="1271"/>
      <c r="I5" s="1271"/>
      <c r="J5" s="1271"/>
      <c r="K5" s="1271"/>
      <c r="L5" s="446" t="s">
        <v>1</v>
      </c>
    </row>
    <row r="6" spans="1:12" ht="16.5">
      <c r="A6" s="1273" t="s">
        <v>70</v>
      </c>
      <c r="B6" s="1271"/>
      <c r="C6" s="1271"/>
      <c r="D6" s="1271"/>
      <c r="E6" s="1271"/>
      <c r="F6" s="1271"/>
      <c r="G6" s="1271"/>
      <c r="H6" s="1271"/>
      <c r="I6" s="1271"/>
      <c r="J6" s="1271"/>
      <c r="K6" s="1271"/>
      <c r="L6" s="446" t="s">
        <v>1</v>
      </c>
    </row>
    <row r="7" spans="1:12">
      <c r="A7" s="449"/>
      <c r="B7" s="449"/>
      <c r="C7" s="449"/>
      <c r="D7" s="449"/>
      <c r="E7" s="449"/>
      <c r="F7" s="449"/>
      <c r="G7" s="449"/>
      <c r="H7" s="449"/>
      <c r="I7" s="449"/>
      <c r="J7" s="449"/>
      <c r="K7" s="449"/>
      <c r="L7" s="446" t="s">
        <v>1</v>
      </c>
    </row>
    <row r="8" spans="1:12">
      <c r="A8" s="450"/>
      <c r="B8" s="450"/>
      <c r="C8" s="450"/>
      <c r="D8" s="450"/>
      <c r="E8" s="450"/>
      <c r="F8" s="450"/>
      <c r="G8" s="450"/>
      <c r="H8" s="450"/>
      <c r="I8" s="450"/>
      <c r="J8" s="450"/>
      <c r="K8" s="450"/>
      <c r="L8" s="446" t="s">
        <v>1</v>
      </c>
    </row>
    <row r="9" spans="1:12" ht="40.5" customHeight="1">
      <c r="A9" s="451" t="s">
        <v>229</v>
      </c>
      <c r="B9" s="1274" t="s">
        <v>72</v>
      </c>
      <c r="C9" s="1275"/>
      <c r="D9" s="1274" t="s">
        <v>73</v>
      </c>
      <c r="E9" s="1275"/>
      <c r="F9" s="1276" t="s">
        <v>53</v>
      </c>
      <c r="G9" s="1277"/>
      <c r="H9" s="1277"/>
      <c r="I9" s="1277"/>
      <c r="J9" s="1277"/>
      <c r="K9" s="1278"/>
      <c r="L9" s="446" t="s">
        <v>1</v>
      </c>
    </row>
    <row r="10" spans="1:12">
      <c r="A10" s="452"/>
      <c r="B10" s="1244" t="s">
        <v>230</v>
      </c>
      <c r="C10" s="1248" t="s">
        <v>231</v>
      </c>
      <c r="D10" s="1244" t="s">
        <v>230</v>
      </c>
      <c r="E10" s="1248" t="s">
        <v>231</v>
      </c>
      <c r="F10" s="453"/>
      <c r="G10" s="1263" t="s">
        <v>232</v>
      </c>
      <c r="H10" s="1263" t="s">
        <v>233</v>
      </c>
      <c r="I10" s="1263" t="s">
        <v>234</v>
      </c>
      <c r="J10" s="1265" t="s">
        <v>230</v>
      </c>
      <c r="K10" s="1267" t="s">
        <v>231</v>
      </c>
      <c r="L10" s="446" t="s">
        <v>1</v>
      </c>
    </row>
    <row r="11" spans="1:12">
      <c r="A11" s="502"/>
      <c r="B11" s="1245"/>
      <c r="C11" s="1249"/>
      <c r="D11" s="1245"/>
      <c r="E11" s="1249"/>
      <c r="F11" s="455" t="s">
        <v>235</v>
      </c>
      <c r="G11" s="1264"/>
      <c r="H11" s="1264"/>
      <c r="I11" s="1264"/>
      <c r="J11" s="1266"/>
      <c r="K11" s="1268"/>
      <c r="L11" s="446" t="s">
        <v>1</v>
      </c>
    </row>
    <row r="12" spans="1:12">
      <c r="A12" s="503" t="s">
        <v>236</v>
      </c>
      <c r="B12" s="504">
        <v>2</v>
      </c>
      <c r="C12" s="505">
        <v>0</v>
      </c>
      <c r="D12" s="504">
        <f>B12</f>
        <v>2</v>
      </c>
      <c r="E12" s="505">
        <v>0</v>
      </c>
      <c r="F12" s="504">
        <v>0</v>
      </c>
      <c r="G12" s="506">
        <v>0</v>
      </c>
      <c r="H12" s="506">
        <v>0</v>
      </c>
      <c r="I12" s="506">
        <f t="shared" ref="I12:I38" si="0">SUM(G12:H12)</f>
        <v>0</v>
      </c>
      <c r="J12" s="506">
        <f t="shared" ref="J12:J38" si="1">D12+I12</f>
        <v>2</v>
      </c>
      <c r="K12" s="505">
        <f t="shared" ref="K12:K38" si="2">E12</f>
        <v>0</v>
      </c>
      <c r="L12" s="446" t="s">
        <v>1</v>
      </c>
    </row>
    <row r="13" spans="1:12" hidden="1">
      <c r="A13" s="507" t="s">
        <v>237</v>
      </c>
      <c r="B13" s="508">
        <v>5</v>
      </c>
      <c r="C13" s="509">
        <v>0</v>
      </c>
      <c r="D13" s="508">
        <f>B13</f>
        <v>5</v>
      </c>
      <c r="E13" s="509">
        <v>0</v>
      </c>
      <c r="F13" s="508">
        <v>0</v>
      </c>
      <c r="G13" s="510">
        <v>0</v>
      </c>
      <c r="H13" s="510">
        <v>0</v>
      </c>
      <c r="I13" s="510">
        <f t="shared" si="0"/>
        <v>0</v>
      </c>
      <c r="J13" s="510">
        <f t="shared" si="1"/>
        <v>5</v>
      </c>
      <c r="K13" s="509">
        <f t="shared" si="2"/>
        <v>0</v>
      </c>
      <c r="L13" s="446" t="s">
        <v>1</v>
      </c>
    </row>
    <row r="14" spans="1:12" s="465" customFormat="1">
      <c r="A14" s="511" t="s">
        <v>238</v>
      </c>
      <c r="B14" s="508">
        <v>87</v>
      </c>
      <c r="C14" s="509">
        <v>0</v>
      </c>
      <c r="D14" s="508">
        <v>96</v>
      </c>
      <c r="E14" s="509">
        <v>0</v>
      </c>
      <c r="F14" s="508">
        <v>0</v>
      </c>
      <c r="G14" s="510">
        <v>0</v>
      </c>
      <c r="H14" s="510">
        <v>0</v>
      </c>
      <c r="I14" s="510">
        <f t="shared" si="0"/>
        <v>0</v>
      </c>
      <c r="J14" s="510">
        <f t="shared" si="1"/>
        <v>96</v>
      </c>
      <c r="K14" s="509">
        <f t="shared" si="2"/>
        <v>0</v>
      </c>
      <c r="L14" s="446" t="s">
        <v>1</v>
      </c>
    </row>
    <row r="15" spans="1:12">
      <c r="A15" s="507" t="s">
        <v>239</v>
      </c>
      <c r="B15" s="508">
        <v>79</v>
      </c>
      <c r="C15" s="509">
        <v>0</v>
      </c>
      <c r="D15" s="508">
        <f t="shared" ref="D15:D38" si="3">B15</f>
        <v>79</v>
      </c>
      <c r="E15" s="509">
        <v>0</v>
      </c>
      <c r="F15" s="508">
        <v>0</v>
      </c>
      <c r="G15" s="510">
        <v>0</v>
      </c>
      <c r="H15" s="510">
        <v>0</v>
      </c>
      <c r="I15" s="510">
        <f t="shared" si="0"/>
        <v>0</v>
      </c>
      <c r="J15" s="510">
        <f t="shared" si="1"/>
        <v>79</v>
      </c>
      <c r="K15" s="509">
        <f t="shared" si="2"/>
        <v>0</v>
      </c>
      <c r="L15" s="446" t="s">
        <v>1</v>
      </c>
    </row>
    <row r="16" spans="1:12" s="465" customFormat="1">
      <c r="A16" s="512" t="s">
        <v>240</v>
      </c>
      <c r="B16" s="508">
        <v>183</v>
      </c>
      <c r="C16" s="509">
        <v>0</v>
      </c>
      <c r="D16" s="508">
        <v>194</v>
      </c>
      <c r="E16" s="509">
        <v>0</v>
      </c>
      <c r="F16" s="508">
        <v>0</v>
      </c>
      <c r="G16" s="510">
        <v>0</v>
      </c>
      <c r="H16" s="510">
        <v>0</v>
      </c>
      <c r="I16" s="510">
        <f t="shared" si="0"/>
        <v>0</v>
      </c>
      <c r="J16" s="510">
        <f t="shared" si="1"/>
        <v>194</v>
      </c>
      <c r="K16" s="509">
        <f t="shared" si="2"/>
        <v>0</v>
      </c>
      <c r="L16" s="446" t="s">
        <v>1</v>
      </c>
    </row>
    <row r="17" spans="1:12">
      <c r="A17" s="507" t="s">
        <v>265</v>
      </c>
      <c r="B17" s="508">
        <v>3</v>
      </c>
      <c r="C17" s="509">
        <v>0</v>
      </c>
      <c r="D17" s="508">
        <f t="shared" si="3"/>
        <v>3</v>
      </c>
      <c r="E17" s="509">
        <v>0</v>
      </c>
      <c r="F17" s="508">
        <v>0</v>
      </c>
      <c r="G17" s="510">
        <v>0</v>
      </c>
      <c r="H17" s="510">
        <v>0</v>
      </c>
      <c r="I17" s="510">
        <f t="shared" si="0"/>
        <v>0</v>
      </c>
      <c r="J17" s="510">
        <f t="shared" si="1"/>
        <v>3</v>
      </c>
      <c r="K17" s="509">
        <f t="shared" si="2"/>
        <v>0</v>
      </c>
      <c r="L17" s="446" t="s">
        <v>1</v>
      </c>
    </row>
    <row r="18" spans="1:12">
      <c r="A18" s="507" t="s">
        <v>241</v>
      </c>
      <c r="B18" s="508">
        <v>6</v>
      </c>
      <c r="C18" s="509">
        <v>0</v>
      </c>
      <c r="D18" s="508">
        <f t="shared" si="3"/>
        <v>6</v>
      </c>
      <c r="E18" s="509">
        <v>0</v>
      </c>
      <c r="F18" s="508">
        <v>0</v>
      </c>
      <c r="G18" s="510">
        <v>0</v>
      </c>
      <c r="H18" s="510">
        <v>0</v>
      </c>
      <c r="I18" s="510">
        <f t="shared" si="0"/>
        <v>0</v>
      </c>
      <c r="J18" s="510">
        <f t="shared" si="1"/>
        <v>6</v>
      </c>
      <c r="K18" s="509">
        <f t="shared" si="2"/>
        <v>0</v>
      </c>
      <c r="L18" s="446" t="s">
        <v>1</v>
      </c>
    </row>
    <row r="19" spans="1:12">
      <c r="A19" s="507" t="s">
        <v>242</v>
      </c>
      <c r="B19" s="508">
        <v>12</v>
      </c>
      <c r="C19" s="509">
        <v>0</v>
      </c>
      <c r="D19" s="508">
        <f t="shared" si="3"/>
        <v>12</v>
      </c>
      <c r="E19" s="509">
        <v>0</v>
      </c>
      <c r="F19" s="508">
        <v>0</v>
      </c>
      <c r="G19" s="510">
        <v>0</v>
      </c>
      <c r="H19" s="510">
        <v>0</v>
      </c>
      <c r="I19" s="510">
        <f t="shared" si="0"/>
        <v>0</v>
      </c>
      <c r="J19" s="510">
        <f t="shared" si="1"/>
        <v>12</v>
      </c>
      <c r="K19" s="509">
        <f t="shared" si="2"/>
        <v>0</v>
      </c>
      <c r="L19" s="446" t="s">
        <v>1</v>
      </c>
    </row>
    <row r="20" spans="1:12">
      <c r="A20" s="507" t="s">
        <v>243</v>
      </c>
      <c r="B20" s="508">
        <v>2</v>
      </c>
      <c r="C20" s="509">
        <v>0</v>
      </c>
      <c r="D20" s="508">
        <f t="shared" si="3"/>
        <v>2</v>
      </c>
      <c r="E20" s="509">
        <v>0</v>
      </c>
      <c r="F20" s="508">
        <v>0</v>
      </c>
      <c r="G20" s="510">
        <v>0</v>
      </c>
      <c r="H20" s="510">
        <v>0</v>
      </c>
      <c r="I20" s="510">
        <f t="shared" si="0"/>
        <v>0</v>
      </c>
      <c r="J20" s="510">
        <f t="shared" si="1"/>
        <v>2</v>
      </c>
      <c r="K20" s="509">
        <f t="shared" si="2"/>
        <v>0</v>
      </c>
      <c r="L20" s="446" t="s">
        <v>1</v>
      </c>
    </row>
    <row r="21" spans="1:12">
      <c r="A21" s="513" t="s">
        <v>244</v>
      </c>
      <c r="B21" s="508">
        <v>7</v>
      </c>
      <c r="C21" s="509">
        <v>0</v>
      </c>
      <c r="D21" s="508">
        <f t="shared" si="3"/>
        <v>7</v>
      </c>
      <c r="E21" s="509">
        <v>0</v>
      </c>
      <c r="F21" s="508">
        <v>0</v>
      </c>
      <c r="G21" s="510">
        <v>0</v>
      </c>
      <c r="H21" s="510">
        <v>0</v>
      </c>
      <c r="I21" s="510">
        <f t="shared" si="0"/>
        <v>0</v>
      </c>
      <c r="J21" s="510">
        <f t="shared" si="1"/>
        <v>7</v>
      </c>
      <c r="K21" s="509">
        <f t="shared" si="2"/>
        <v>0</v>
      </c>
      <c r="L21" s="446" t="s">
        <v>1</v>
      </c>
    </row>
    <row r="22" spans="1:12" s="465" customFormat="1">
      <c r="A22" s="512" t="s">
        <v>245</v>
      </c>
      <c r="B22" s="508">
        <v>23</v>
      </c>
      <c r="C22" s="509">
        <v>0</v>
      </c>
      <c r="D22" s="508">
        <v>24</v>
      </c>
      <c r="E22" s="509">
        <v>0</v>
      </c>
      <c r="F22" s="508">
        <v>0</v>
      </c>
      <c r="G22" s="510">
        <v>0</v>
      </c>
      <c r="H22" s="510">
        <v>0</v>
      </c>
      <c r="I22" s="510">
        <f t="shared" si="0"/>
        <v>0</v>
      </c>
      <c r="J22" s="510">
        <f t="shared" si="1"/>
        <v>24</v>
      </c>
      <c r="K22" s="509">
        <f t="shared" si="2"/>
        <v>0</v>
      </c>
      <c r="L22" s="446" t="s">
        <v>1</v>
      </c>
    </row>
    <row r="23" spans="1:12">
      <c r="A23" s="507" t="s">
        <v>266</v>
      </c>
      <c r="B23" s="508">
        <v>13</v>
      </c>
      <c r="C23" s="509">
        <v>0</v>
      </c>
      <c r="D23" s="508">
        <f t="shared" si="3"/>
        <v>13</v>
      </c>
      <c r="E23" s="509">
        <v>0</v>
      </c>
      <c r="F23" s="508">
        <v>0</v>
      </c>
      <c r="G23" s="510">
        <v>0</v>
      </c>
      <c r="H23" s="510">
        <v>0</v>
      </c>
      <c r="I23" s="510">
        <f t="shared" si="0"/>
        <v>0</v>
      </c>
      <c r="J23" s="510">
        <f t="shared" si="1"/>
        <v>13</v>
      </c>
      <c r="K23" s="509">
        <f t="shared" si="2"/>
        <v>0</v>
      </c>
      <c r="L23" s="446" t="s">
        <v>1</v>
      </c>
    </row>
    <row r="24" spans="1:12">
      <c r="A24" s="507" t="s">
        <v>246</v>
      </c>
      <c r="B24" s="508">
        <v>1</v>
      </c>
      <c r="C24" s="509">
        <v>0</v>
      </c>
      <c r="D24" s="508">
        <f t="shared" si="3"/>
        <v>1</v>
      </c>
      <c r="E24" s="509">
        <v>0</v>
      </c>
      <c r="F24" s="508">
        <v>0</v>
      </c>
      <c r="G24" s="510">
        <v>0</v>
      </c>
      <c r="H24" s="510">
        <v>0</v>
      </c>
      <c r="I24" s="510">
        <f t="shared" si="0"/>
        <v>0</v>
      </c>
      <c r="J24" s="510">
        <f t="shared" si="1"/>
        <v>1</v>
      </c>
      <c r="K24" s="509">
        <f t="shared" si="2"/>
        <v>0</v>
      </c>
      <c r="L24" s="446" t="s">
        <v>1</v>
      </c>
    </row>
    <row r="25" spans="1:12">
      <c r="A25" s="507" t="s">
        <v>247</v>
      </c>
      <c r="B25" s="508">
        <v>1</v>
      </c>
      <c r="C25" s="509">
        <v>0</v>
      </c>
      <c r="D25" s="508">
        <f t="shared" si="3"/>
        <v>1</v>
      </c>
      <c r="E25" s="509">
        <v>0</v>
      </c>
      <c r="F25" s="508">
        <v>0</v>
      </c>
      <c r="G25" s="510">
        <v>0</v>
      </c>
      <c r="H25" s="510">
        <v>0</v>
      </c>
      <c r="I25" s="510">
        <f t="shared" si="0"/>
        <v>0</v>
      </c>
      <c r="J25" s="510">
        <f t="shared" si="1"/>
        <v>1</v>
      </c>
      <c r="K25" s="509">
        <f t="shared" si="2"/>
        <v>0</v>
      </c>
      <c r="L25" s="446" t="s">
        <v>1</v>
      </c>
    </row>
    <row r="26" spans="1:12">
      <c r="A26" s="507" t="s">
        <v>248</v>
      </c>
      <c r="B26" s="508">
        <v>5</v>
      </c>
      <c r="C26" s="509">
        <v>0</v>
      </c>
      <c r="D26" s="508">
        <f t="shared" si="3"/>
        <v>5</v>
      </c>
      <c r="E26" s="509">
        <v>0</v>
      </c>
      <c r="F26" s="508">
        <v>0</v>
      </c>
      <c r="G26" s="510">
        <v>0</v>
      </c>
      <c r="H26" s="510">
        <v>0</v>
      </c>
      <c r="I26" s="510">
        <f t="shared" si="0"/>
        <v>0</v>
      </c>
      <c r="J26" s="510">
        <f t="shared" si="1"/>
        <v>5</v>
      </c>
      <c r="K26" s="509">
        <f t="shared" si="2"/>
        <v>0</v>
      </c>
      <c r="L26" s="446" t="s">
        <v>1</v>
      </c>
    </row>
    <row r="27" spans="1:12" s="465" customFormat="1">
      <c r="A27" s="512" t="s">
        <v>249</v>
      </c>
      <c r="B27" s="508">
        <v>23</v>
      </c>
      <c r="C27" s="509">
        <v>0</v>
      </c>
      <c r="D27" s="508">
        <v>26</v>
      </c>
      <c r="E27" s="509">
        <v>0</v>
      </c>
      <c r="F27" s="508">
        <v>0</v>
      </c>
      <c r="G27" s="510">
        <v>0</v>
      </c>
      <c r="H27" s="510">
        <v>0</v>
      </c>
      <c r="I27" s="510">
        <f t="shared" si="0"/>
        <v>0</v>
      </c>
      <c r="J27" s="510">
        <f t="shared" si="1"/>
        <v>26</v>
      </c>
      <c r="K27" s="509">
        <f t="shared" si="2"/>
        <v>0</v>
      </c>
      <c r="L27" s="446" t="s">
        <v>1</v>
      </c>
    </row>
    <row r="28" spans="1:12">
      <c r="A28" s="507" t="s">
        <v>250</v>
      </c>
      <c r="B28" s="508">
        <v>4</v>
      </c>
      <c r="C28" s="509">
        <v>0</v>
      </c>
      <c r="D28" s="508">
        <f t="shared" si="3"/>
        <v>4</v>
      </c>
      <c r="E28" s="509">
        <v>0</v>
      </c>
      <c r="F28" s="508">
        <v>0</v>
      </c>
      <c r="G28" s="510">
        <v>0</v>
      </c>
      <c r="H28" s="510">
        <v>0</v>
      </c>
      <c r="I28" s="510">
        <f t="shared" si="0"/>
        <v>0</v>
      </c>
      <c r="J28" s="510">
        <f t="shared" si="1"/>
        <v>4</v>
      </c>
      <c r="K28" s="509">
        <f t="shared" si="2"/>
        <v>0</v>
      </c>
      <c r="L28" s="446" t="s">
        <v>1</v>
      </c>
    </row>
    <row r="29" spans="1:12">
      <c r="A29" s="507" t="s">
        <v>251</v>
      </c>
      <c r="B29" s="508">
        <v>1</v>
      </c>
      <c r="C29" s="509">
        <v>0</v>
      </c>
      <c r="D29" s="508">
        <f t="shared" si="3"/>
        <v>1</v>
      </c>
      <c r="E29" s="509">
        <v>0</v>
      </c>
      <c r="F29" s="508">
        <v>0</v>
      </c>
      <c r="G29" s="510">
        <v>0</v>
      </c>
      <c r="H29" s="510">
        <v>0</v>
      </c>
      <c r="I29" s="510">
        <f t="shared" si="0"/>
        <v>0</v>
      </c>
      <c r="J29" s="510">
        <f t="shared" si="1"/>
        <v>1</v>
      </c>
      <c r="K29" s="509">
        <f t="shared" si="2"/>
        <v>0</v>
      </c>
      <c r="L29" s="446" t="s">
        <v>1</v>
      </c>
    </row>
    <row r="30" spans="1:12">
      <c r="A30" s="507" t="s">
        <v>253</v>
      </c>
      <c r="B30" s="508">
        <v>2</v>
      </c>
      <c r="C30" s="509">
        <v>0</v>
      </c>
      <c r="D30" s="508">
        <f t="shared" si="3"/>
        <v>2</v>
      </c>
      <c r="E30" s="509">
        <v>0</v>
      </c>
      <c r="F30" s="508">
        <v>0</v>
      </c>
      <c r="G30" s="510">
        <v>0</v>
      </c>
      <c r="H30" s="510">
        <v>0</v>
      </c>
      <c r="I30" s="510">
        <f t="shared" si="0"/>
        <v>0</v>
      </c>
      <c r="J30" s="510">
        <f t="shared" si="1"/>
        <v>2</v>
      </c>
      <c r="K30" s="509">
        <f t="shared" si="2"/>
        <v>0</v>
      </c>
      <c r="L30" s="446" t="s">
        <v>1</v>
      </c>
    </row>
    <row r="31" spans="1:12" s="465" customFormat="1">
      <c r="A31" s="507" t="s">
        <v>267</v>
      </c>
      <c r="B31" s="508">
        <v>576</v>
      </c>
      <c r="C31" s="509">
        <v>0</v>
      </c>
      <c r="D31" s="508">
        <v>626</v>
      </c>
      <c r="E31" s="509">
        <v>0</v>
      </c>
      <c r="F31" s="508">
        <v>0</v>
      </c>
      <c r="G31" s="510">
        <v>0</v>
      </c>
      <c r="H31" s="510">
        <v>0</v>
      </c>
      <c r="I31" s="510">
        <f t="shared" si="0"/>
        <v>0</v>
      </c>
      <c r="J31" s="510">
        <f t="shared" si="1"/>
        <v>626</v>
      </c>
      <c r="K31" s="509">
        <f t="shared" si="2"/>
        <v>0</v>
      </c>
      <c r="L31" s="446" t="s">
        <v>1</v>
      </c>
    </row>
    <row r="32" spans="1:12">
      <c r="A32" s="514" t="s">
        <v>254</v>
      </c>
      <c r="B32" s="508">
        <v>67</v>
      </c>
      <c r="C32" s="509">
        <v>0</v>
      </c>
      <c r="D32" s="508">
        <f>B32</f>
        <v>67</v>
      </c>
      <c r="E32" s="509">
        <v>0</v>
      </c>
      <c r="F32" s="508">
        <v>0</v>
      </c>
      <c r="G32" s="510">
        <v>0</v>
      </c>
      <c r="H32" s="510">
        <v>0</v>
      </c>
      <c r="I32" s="510">
        <f t="shared" si="0"/>
        <v>0</v>
      </c>
      <c r="J32" s="510">
        <f t="shared" si="1"/>
        <v>67</v>
      </c>
      <c r="K32" s="509">
        <f t="shared" si="2"/>
        <v>0</v>
      </c>
      <c r="L32" s="446" t="s">
        <v>1</v>
      </c>
    </row>
    <row r="33" spans="1:12" s="465" customFormat="1">
      <c r="A33" s="512" t="s">
        <v>255</v>
      </c>
      <c r="B33" s="508">
        <v>241</v>
      </c>
      <c r="C33" s="509">
        <v>0</v>
      </c>
      <c r="D33" s="508">
        <v>291</v>
      </c>
      <c r="E33" s="509">
        <v>0</v>
      </c>
      <c r="F33" s="508">
        <v>0</v>
      </c>
      <c r="G33" s="510">
        <v>0</v>
      </c>
      <c r="H33" s="510">
        <v>0</v>
      </c>
      <c r="I33" s="510">
        <f t="shared" si="0"/>
        <v>0</v>
      </c>
      <c r="J33" s="510">
        <f t="shared" si="1"/>
        <v>291</v>
      </c>
      <c r="K33" s="509">
        <f t="shared" si="2"/>
        <v>0</v>
      </c>
      <c r="L33" s="446" t="s">
        <v>1</v>
      </c>
    </row>
    <row r="34" spans="1:12" hidden="1">
      <c r="A34" s="507" t="s">
        <v>256</v>
      </c>
      <c r="B34" s="508">
        <v>0</v>
      </c>
      <c r="C34" s="509">
        <v>0</v>
      </c>
      <c r="D34" s="508">
        <f t="shared" si="3"/>
        <v>0</v>
      </c>
      <c r="E34" s="509">
        <v>0</v>
      </c>
      <c r="F34" s="508">
        <v>0</v>
      </c>
      <c r="G34" s="510">
        <v>0</v>
      </c>
      <c r="H34" s="510">
        <v>0</v>
      </c>
      <c r="I34" s="510">
        <f t="shared" si="0"/>
        <v>0</v>
      </c>
      <c r="J34" s="510">
        <f t="shared" si="1"/>
        <v>0</v>
      </c>
      <c r="K34" s="509">
        <f t="shared" si="2"/>
        <v>0</v>
      </c>
      <c r="L34" s="446" t="s">
        <v>1</v>
      </c>
    </row>
    <row r="35" spans="1:12" hidden="1">
      <c r="A35" s="507" t="s">
        <v>257</v>
      </c>
      <c r="B35" s="508">
        <v>0</v>
      </c>
      <c r="C35" s="509">
        <v>0</v>
      </c>
      <c r="D35" s="508">
        <f t="shared" si="3"/>
        <v>0</v>
      </c>
      <c r="E35" s="509">
        <v>0</v>
      </c>
      <c r="F35" s="508">
        <v>0</v>
      </c>
      <c r="G35" s="510">
        <v>0</v>
      </c>
      <c r="H35" s="510">
        <v>0</v>
      </c>
      <c r="I35" s="510">
        <f t="shared" si="0"/>
        <v>0</v>
      </c>
      <c r="J35" s="510">
        <f t="shared" si="1"/>
        <v>0</v>
      </c>
      <c r="K35" s="509">
        <f t="shared" si="2"/>
        <v>0</v>
      </c>
      <c r="L35" s="446" t="s">
        <v>1</v>
      </c>
    </row>
    <row r="36" spans="1:12" hidden="1">
      <c r="A36" s="507" t="s">
        <v>258</v>
      </c>
      <c r="B36" s="508">
        <v>0</v>
      </c>
      <c r="C36" s="509">
        <v>0</v>
      </c>
      <c r="D36" s="508">
        <f t="shared" si="3"/>
        <v>0</v>
      </c>
      <c r="E36" s="509">
        <v>0</v>
      </c>
      <c r="F36" s="508">
        <v>0</v>
      </c>
      <c r="G36" s="510">
        <v>0</v>
      </c>
      <c r="H36" s="510">
        <v>0</v>
      </c>
      <c r="I36" s="510">
        <f t="shared" si="0"/>
        <v>0</v>
      </c>
      <c r="J36" s="510">
        <f t="shared" si="1"/>
        <v>0</v>
      </c>
      <c r="K36" s="509">
        <f t="shared" si="2"/>
        <v>0</v>
      </c>
      <c r="L36" s="446" t="s">
        <v>1</v>
      </c>
    </row>
    <row r="37" spans="1:12">
      <c r="A37" s="507" t="s">
        <v>259</v>
      </c>
      <c r="B37" s="508">
        <v>30</v>
      </c>
      <c r="C37" s="509">
        <v>0</v>
      </c>
      <c r="D37" s="508">
        <f t="shared" si="3"/>
        <v>30</v>
      </c>
      <c r="E37" s="509">
        <v>0</v>
      </c>
      <c r="F37" s="508">
        <v>0</v>
      </c>
      <c r="G37" s="510">
        <v>0</v>
      </c>
      <c r="H37" s="510">
        <v>0</v>
      </c>
      <c r="I37" s="510">
        <f t="shared" si="0"/>
        <v>0</v>
      </c>
      <c r="J37" s="510">
        <f t="shared" si="1"/>
        <v>30</v>
      </c>
      <c r="K37" s="509">
        <f t="shared" si="2"/>
        <v>0</v>
      </c>
      <c r="L37" s="446" t="s">
        <v>1</v>
      </c>
    </row>
    <row r="38" spans="1:12" hidden="1">
      <c r="A38" s="515" t="s">
        <v>260</v>
      </c>
      <c r="B38" s="508">
        <v>0</v>
      </c>
      <c r="C38" s="516">
        <v>0</v>
      </c>
      <c r="D38" s="508">
        <f t="shared" si="3"/>
        <v>0</v>
      </c>
      <c r="E38" s="516">
        <v>0</v>
      </c>
      <c r="F38" s="517">
        <v>0</v>
      </c>
      <c r="G38" s="518">
        <v>0</v>
      </c>
      <c r="H38" s="518">
        <v>0</v>
      </c>
      <c r="I38" s="518">
        <f t="shared" si="0"/>
        <v>0</v>
      </c>
      <c r="J38" s="518">
        <f t="shared" si="1"/>
        <v>0</v>
      </c>
      <c r="K38" s="516">
        <f t="shared" si="2"/>
        <v>0</v>
      </c>
      <c r="L38" s="446" t="s">
        <v>1</v>
      </c>
    </row>
    <row r="39" spans="1:12">
      <c r="A39" s="519" t="s">
        <v>261</v>
      </c>
      <c r="B39" s="520">
        <f t="shared" ref="B39:K39" si="4">SUM(B12:B38)</f>
        <v>1373</v>
      </c>
      <c r="C39" s="521">
        <f t="shared" si="4"/>
        <v>0</v>
      </c>
      <c r="D39" s="522">
        <f t="shared" si="4"/>
        <v>1497</v>
      </c>
      <c r="E39" s="521">
        <f t="shared" si="4"/>
        <v>0</v>
      </c>
      <c r="F39" s="522">
        <f t="shared" si="4"/>
        <v>0</v>
      </c>
      <c r="G39" s="520">
        <f t="shared" si="4"/>
        <v>0</v>
      </c>
      <c r="H39" s="520">
        <f t="shared" si="4"/>
        <v>0</v>
      </c>
      <c r="I39" s="520">
        <f t="shared" si="4"/>
        <v>0</v>
      </c>
      <c r="J39" s="520">
        <f t="shared" si="4"/>
        <v>1497</v>
      </c>
      <c r="K39" s="520">
        <f t="shared" si="4"/>
        <v>0</v>
      </c>
      <c r="L39" s="446" t="s">
        <v>1</v>
      </c>
    </row>
    <row r="40" spans="1:12">
      <c r="A40" s="523" t="s">
        <v>262</v>
      </c>
      <c r="B40" s="504">
        <v>325</v>
      </c>
      <c r="C40" s="524">
        <v>0</v>
      </c>
      <c r="D40" s="504">
        <f>B40+9</f>
        <v>334</v>
      </c>
      <c r="E40" s="524">
        <v>0</v>
      </c>
      <c r="F40" s="525">
        <v>0</v>
      </c>
      <c r="G40" s="526">
        <v>0</v>
      </c>
      <c r="H40" s="526">
        <v>0</v>
      </c>
      <c r="I40" s="526">
        <f>SUM(G40:H40)</f>
        <v>0</v>
      </c>
      <c r="J40" s="526">
        <f>D40+I40</f>
        <v>334</v>
      </c>
      <c r="K40" s="527">
        <f>E40</f>
        <v>0</v>
      </c>
      <c r="L40" s="446" t="s">
        <v>1</v>
      </c>
    </row>
    <row r="41" spans="1:12">
      <c r="A41" s="528" t="s">
        <v>263</v>
      </c>
      <c r="B41" s="529">
        <v>1035</v>
      </c>
      <c r="C41" s="530">
        <v>0</v>
      </c>
      <c r="D41" s="529">
        <f>B41+115</f>
        <v>1150</v>
      </c>
      <c r="E41" s="530">
        <v>0</v>
      </c>
      <c r="F41" s="461">
        <v>0</v>
      </c>
      <c r="G41" s="531">
        <v>0</v>
      </c>
      <c r="H41" s="531">
        <v>0</v>
      </c>
      <c r="I41" s="531">
        <f>SUM(G41:H41)</f>
        <v>0</v>
      </c>
      <c r="J41" s="531">
        <f>D41+I41</f>
        <v>1150</v>
      </c>
      <c r="K41" s="532">
        <f>E41</f>
        <v>0</v>
      </c>
      <c r="L41" s="446" t="s">
        <v>1</v>
      </c>
    </row>
    <row r="42" spans="1:12">
      <c r="A42" s="533" t="s">
        <v>264</v>
      </c>
      <c r="B42" s="534">
        <v>13</v>
      </c>
      <c r="C42" s="535">
        <v>0</v>
      </c>
      <c r="D42" s="534">
        <f>B42</f>
        <v>13</v>
      </c>
      <c r="E42" s="535">
        <v>0</v>
      </c>
      <c r="F42" s="468">
        <v>0</v>
      </c>
      <c r="G42" s="536">
        <v>0</v>
      </c>
      <c r="H42" s="536">
        <v>0</v>
      </c>
      <c r="I42" s="536">
        <f>SUM(G42:H42)</f>
        <v>0</v>
      </c>
      <c r="J42" s="536">
        <f>D42+I42</f>
        <v>13</v>
      </c>
      <c r="K42" s="537">
        <f>E42</f>
        <v>0</v>
      </c>
      <c r="L42" s="446" t="s">
        <v>1</v>
      </c>
    </row>
    <row r="43" spans="1:12" s="489" customFormat="1">
      <c r="A43" s="538" t="s">
        <v>261</v>
      </c>
      <c r="B43" s="483">
        <f t="shared" ref="B43:G43" si="5">SUM(B40:B42)</f>
        <v>1373</v>
      </c>
      <c r="C43" s="539">
        <f t="shared" si="5"/>
        <v>0</v>
      </c>
      <c r="D43" s="540">
        <f t="shared" si="5"/>
        <v>1497</v>
      </c>
      <c r="E43" s="539">
        <f t="shared" si="5"/>
        <v>0</v>
      </c>
      <c r="F43" s="540">
        <f t="shared" si="5"/>
        <v>0</v>
      </c>
      <c r="G43" s="483">
        <f t="shared" si="5"/>
        <v>0</v>
      </c>
      <c r="H43" s="541">
        <f>SUM(H40:H42)</f>
        <v>0</v>
      </c>
      <c r="I43" s="483">
        <f>SUM(I40:I42)</f>
        <v>0</v>
      </c>
      <c r="J43" s="483">
        <f>SUM(J40:J42)</f>
        <v>1497</v>
      </c>
      <c r="K43" s="539">
        <f>SUM(K40:K42)</f>
        <v>0</v>
      </c>
      <c r="L43" s="488" t="s">
        <v>67</v>
      </c>
    </row>
    <row r="44" spans="1:12" s="489" customFormat="1">
      <c r="A44" s="1269"/>
      <c r="B44" s="1269"/>
      <c r="C44" s="1269"/>
      <c r="D44" s="1269"/>
      <c r="E44" s="1269"/>
      <c r="F44" s="1269"/>
      <c r="G44" s="1269"/>
      <c r="H44" s="1269"/>
      <c r="I44" s="1269"/>
      <c r="J44" s="1269"/>
      <c r="K44" s="1269"/>
      <c r="L44" s="446"/>
    </row>
    <row r="45" spans="1:12" s="489" customFormat="1">
      <c r="L45" s="490"/>
    </row>
    <row r="46" spans="1:12" s="489" customFormat="1">
      <c r="A46" s="491"/>
      <c r="B46" s="492"/>
      <c r="C46" s="492"/>
      <c r="D46" s="492"/>
      <c r="E46" s="492"/>
      <c r="F46" s="492"/>
      <c r="G46" s="492"/>
      <c r="H46" s="492"/>
      <c r="I46" s="492"/>
      <c r="J46" s="492"/>
      <c r="K46" s="492"/>
      <c r="L46" s="490"/>
    </row>
    <row r="47" spans="1:12" s="489" customFormat="1">
      <c r="A47" s="493"/>
      <c r="B47" s="492"/>
      <c r="C47" s="492"/>
      <c r="D47" s="492"/>
      <c r="E47" s="492"/>
      <c r="F47" s="492"/>
      <c r="G47" s="492"/>
      <c r="H47" s="492"/>
      <c r="I47" s="492"/>
      <c r="J47" s="492"/>
      <c r="K47" s="492"/>
      <c r="L47" s="490"/>
    </row>
    <row r="48" spans="1:12" s="489" customFormat="1">
      <c r="A48" s="493"/>
      <c r="B48" s="492"/>
      <c r="C48" s="492"/>
      <c r="D48" s="492"/>
      <c r="E48" s="492"/>
      <c r="F48" s="492"/>
      <c r="G48" s="492"/>
      <c r="H48" s="492"/>
      <c r="I48" s="492"/>
      <c r="J48" s="492"/>
      <c r="K48" s="492"/>
      <c r="L48" s="490"/>
    </row>
    <row r="49" spans="1:12" s="489" customFormat="1">
      <c r="A49" s="494"/>
      <c r="B49" s="495"/>
      <c r="C49" s="495"/>
      <c r="D49" s="495"/>
      <c r="E49" s="495"/>
      <c r="F49" s="495"/>
      <c r="G49" s="495"/>
      <c r="H49" s="495"/>
      <c r="I49" s="495"/>
      <c r="J49" s="495"/>
      <c r="K49" s="495"/>
      <c r="L49" s="490"/>
    </row>
    <row r="50" spans="1:12" s="489" customFormat="1" ht="15.75">
      <c r="A50" s="496"/>
      <c r="B50" s="497"/>
      <c r="C50" s="497"/>
      <c r="D50" s="497"/>
      <c r="E50" s="497"/>
      <c r="F50" s="497"/>
      <c r="G50" s="497"/>
      <c r="H50" s="497"/>
      <c r="I50" s="497"/>
      <c r="J50" s="497"/>
      <c r="K50" s="497"/>
      <c r="L50" s="490"/>
    </row>
    <row r="51" spans="1:12" ht="71.25" customHeight="1">
      <c r="A51" s="1236"/>
      <c r="B51" s="1236"/>
      <c r="C51" s="1236"/>
      <c r="D51" s="1236"/>
      <c r="E51" s="1236"/>
      <c r="F51" s="1236"/>
      <c r="G51" s="1236"/>
      <c r="H51" s="1236"/>
      <c r="I51" s="1236"/>
      <c r="J51" s="1236"/>
      <c r="K51" s="1236"/>
    </row>
    <row r="52" spans="1:12" ht="39.75" customHeight="1">
      <c r="A52" s="1236"/>
      <c r="B52" s="1236"/>
      <c r="C52" s="1236"/>
      <c r="D52" s="1236"/>
      <c r="E52" s="1236"/>
      <c r="F52" s="1236"/>
      <c r="G52" s="1236"/>
      <c r="H52" s="1236"/>
      <c r="I52" s="1236"/>
      <c r="J52" s="1236"/>
      <c r="K52" s="1236"/>
    </row>
    <row r="53" spans="1:12" hidden="1">
      <c r="A53" s="499"/>
      <c r="B53" s="499"/>
      <c r="C53" s="499"/>
      <c r="D53" s="499"/>
      <c r="E53" s="499"/>
      <c r="F53" s="499"/>
      <c r="G53" s="499"/>
      <c r="H53" s="499"/>
      <c r="I53" s="499"/>
      <c r="J53" s="499"/>
      <c r="K53" s="499"/>
    </row>
    <row r="54" spans="1:12" ht="58.5" customHeight="1">
      <c r="A54" s="1236"/>
      <c r="B54" s="1236"/>
      <c r="C54" s="1236"/>
      <c r="D54" s="1236"/>
      <c r="E54" s="1236"/>
      <c r="F54" s="1236"/>
      <c r="G54" s="1236"/>
      <c r="H54" s="1236"/>
      <c r="I54" s="1236"/>
      <c r="J54" s="1236"/>
      <c r="K54" s="1236"/>
    </row>
    <row r="55" spans="1:12" hidden="1">
      <c r="A55" s="499"/>
      <c r="B55" s="499"/>
      <c r="C55" s="499"/>
      <c r="D55" s="499"/>
      <c r="E55" s="499"/>
      <c r="F55" s="499"/>
      <c r="G55" s="499"/>
      <c r="H55" s="499"/>
      <c r="I55" s="499"/>
      <c r="J55" s="499"/>
      <c r="K55" s="499"/>
    </row>
    <row r="56" spans="1:12" ht="69" customHeight="1">
      <c r="A56" s="1236"/>
      <c r="B56" s="1236"/>
      <c r="C56" s="1236"/>
      <c r="D56" s="1236"/>
      <c r="E56" s="1236"/>
      <c r="F56" s="1236"/>
      <c r="G56" s="1236"/>
      <c r="H56" s="1236"/>
      <c r="I56" s="1236"/>
      <c r="J56" s="1236"/>
      <c r="K56" s="1236"/>
    </row>
    <row r="57" spans="1:12" hidden="1">
      <c r="A57" s="499"/>
      <c r="B57" s="499"/>
      <c r="C57" s="499"/>
      <c r="D57" s="499"/>
      <c r="E57" s="499"/>
      <c r="F57" s="499"/>
      <c r="G57" s="499"/>
      <c r="H57" s="499"/>
      <c r="I57" s="499"/>
      <c r="J57" s="499"/>
      <c r="K57" s="499"/>
    </row>
    <row r="58" spans="1:12">
      <c r="A58" s="500"/>
      <c r="B58" s="499"/>
      <c r="C58" s="499"/>
      <c r="D58" s="499"/>
      <c r="E58" s="499"/>
      <c r="F58" s="499"/>
      <c r="G58" s="499"/>
      <c r="H58" s="499"/>
      <c r="I58" s="499"/>
      <c r="J58" s="499"/>
      <c r="K58" s="499"/>
    </row>
    <row r="60" spans="1:12">
      <c r="K60" s="501"/>
    </row>
  </sheetData>
  <mergeCells count="21">
    <mergeCell ref="A1:K1"/>
    <mergeCell ref="A4:K4"/>
    <mergeCell ref="A5:K5"/>
    <mergeCell ref="A6:K6"/>
    <mergeCell ref="B9:C9"/>
    <mergeCell ref="D9:E9"/>
    <mergeCell ref="F9:K9"/>
    <mergeCell ref="A54:K54"/>
    <mergeCell ref="A56:K56"/>
    <mergeCell ref="I10:I11"/>
    <mergeCell ref="J10:J11"/>
    <mergeCell ref="K10:K11"/>
    <mergeCell ref="A44:K44"/>
    <mergeCell ref="A51:K51"/>
    <mergeCell ref="A52:K52"/>
    <mergeCell ref="B10:B11"/>
    <mergeCell ref="C10:C11"/>
    <mergeCell ref="D10:D11"/>
    <mergeCell ref="E10:E11"/>
    <mergeCell ref="G10:G11"/>
    <mergeCell ref="H10:H11"/>
  </mergeCells>
  <printOptions horizontalCentered="1"/>
  <pageMargins left="0.75" right="0.75" top="1" bottom="1" header="0.5" footer="0.5"/>
  <pageSetup scale="62" orientation="landscape" r:id="rId1"/>
  <headerFooter alignWithMargins="0">
    <oddFooter>&amp;C&amp;"Times New Roman,Regular"Exhibit I - Detail of Permanent Positions by Category</oddFooter>
  </headerFooter>
</worksheet>
</file>

<file path=xl/worksheets/sheet19.xml><?xml version="1.0" encoding="utf-8"?>
<worksheet xmlns="http://schemas.openxmlformats.org/spreadsheetml/2006/main" xmlns:r="http://schemas.openxmlformats.org/officeDocument/2006/relationships">
  <sheetPr>
    <pageSetUpPr fitToPage="1"/>
  </sheetPr>
  <dimension ref="A1:X34"/>
  <sheetViews>
    <sheetView zoomScale="75" zoomScaleNormal="75" zoomScaleSheetLayoutView="70" workbookViewId="0">
      <selection activeCell="A8" sqref="A8:I27"/>
    </sheetView>
  </sheetViews>
  <sheetFormatPr defaultRowHeight="15"/>
  <cols>
    <col min="1" max="1" width="57.44140625" style="87" customWidth="1"/>
    <col min="2" max="2" width="6.21875" style="87" customWidth="1"/>
    <col min="3" max="3" width="10.5546875" style="820" customWidth="1"/>
    <col min="4" max="4" width="6.21875" style="87" customWidth="1"/>
    <col min="5" max="5" width="9.77734375" style="820" customWidth="1"/>
    <col min="6" max="6" width="6.21875" style="87" customWidth="1"/>
    <col min="7" max="7" width="9.77734375" style="820" customWidth="1"/>
    <col min="8" max="8" width="10.5546875" style="87" bestFit="1" customWidth="1"/>
    <col min="9" max="9" width="11.77734375" style="820" customWidth="1"/>
    <col min="10" max="10" width="9.5546875" style="821" customWidth="1"/>
    <col min="11" max="16384" width="8.88671875" style="87"/>
  </cols>
  <sheetData>
    <row r="1" spans="1:10" ht="20.25">
      <c r="A1" s="835" t="s">
        <v>268</v>
      </c>
      <c r="B1" s="542"/>
      <c r="C1" s="838"/>
      <c r="D1" s="542"/>
      <c r="E1" s="838"/>
      <c r="F1" s="542"/>
      <c r="G1" s="838"/>
      <c r="H1" s="542"/>
      <c r="I1" s="839"/>
      <c r="J1" s="855" t="s">
        <v>1</v>
      </c>
    </row>
    <row r="2" spans="1:10" ht="13.15" customHeight="1">
      <c r="A2" s="1296"/>
      <c r="B2" s="1296"/>
      <c r="C2" s="1296"/>
      <c r="D2" s="1296"/>
      <c r="E2" s="1296"/>
      <c r="F2" s="1296"/>
      <c r="G2" s="1296"/>
      <c r="H2" s="1296"/>
      <c r="I2" s="1297"/>
      <c r="J2" s="855" t="s">
        <v>1</v>
      </c>
    </row>
    <row r="3" spans="1:10" ht="18.75">
      <c r="A3" s="1298" t="s">
        <v>269</v>
      </c>
      <c r="B3" s="1298"/>
      <c r="C3" s="1298"/>
      <c r="D3" s="1298"/>
      <c r="E3" s="1298"/>
      <c r="F3" s="1298"/>
      <c r="G3" s="1298"/>
      <c r="H3" s="1298"/>
      <c r="I3" s="1298"/>
      <c r="J3" s="855" t="s">
        <v>1</v>
      </c>
    </row>
    <row r="4" spans="1:10" ht="16.5">
      <c r="A4" s="1299" t="s">
        <v>69</v>
      </c>
      <c r="B4" s="1299"/>
      <c r="C4" s="1299"/>
      <c r="D4" s="1299"/>
      <c r="E4" s="1299"/>
      <c r="F4" s="1299"/>
      <c r="G4" s="1299"/>
      <c r="H4" s="1299"/>
      <c r="I4" s="1299"/>
      <c r="J4" s="855" t="s">
        <v>1</v>
      </c>
    </row>
    <row r="5" spans="1:10" ht="16.5">
      <c r="A5" s="1299" t="s">
        <v>4</v>
      </c>
      <c r="B5" s="1299"/>
      <c r="C5" s="1299"/>
      <c r="D5" s="1299"/>
      <c r="E5" s="1299"/>
      <c r="F5" s="1299"/>
      <c r="G5" s="1299"/>
      <c r="H5" s="1299"/>
      <c r="I5" s="1299"/>
      <c r="J5" s="855" t="s">
        <v>1</v>
      </c>
    </row>
    <row r="6" spans="1:10">
      <c r="A6" s="1300" t="s">
        <v>5</v>
      </c>
      <c r="B6" s="1300"/>
      <c r="C6" s="1300"/>
      <c r="D6" s="1300"/>
      <c r="E6" s="1300"/>
      <c r="F6" s="1300"/>
      <c r="G6" s="1300"/>
      <c r="H6" s="1300"/>
      <c r="I6" s="1300"/>
      <c r="J6" s="855" t="s">
        <v>1</v>
      </c>
    </row>
    <row r="7" spans="1:10">
      <c r="A7" s="1295"/>
      <c r="B7" s="1295"/>
      <c r="C7" s="1295"/>
      <c r="D7" s="1295"/>
      <c r="E7" s="1295"/>
      <c r="F7" s="1295"/>
      <c r="G7" s="1295"/>
      <c r="H7" s="1295"/>
      <c r="I7" s="1295"/>
      <c r="J7" s="855" t="s">
        <v>1</v>
      </c>
    </row>
    <row r="8" spans="1:10" ht="21" customHeight="1">
      <c r="A8" s="1281" t="s">
        <v>270</v>
      </c>
      <c r="B8" s="1284" t="s">
        <v>271</v>
      </c>
      <c r="C8" s="1285"/>
      <c r="D8" s="1284" t="s">
        <v>272</v>
      </c>
      <c r="E8" s="1285"/>
      <c r="F8" s="1284" t="s">
        <v>273</v>
      </c>
      <c r="G8" s="1285"/>
      <c r="H8" s="1289" t="s">
        <v>396</v>
      </c>
      <c r="I8" s="1290"/>
      <c r="J8" s="855" t="s">
        <v>1</v>
      </c>
    </row>
    <row r="9" spans="1:10" ht="36" customHeight="1">
      <c r="A9" s="1282"/>
      <c r="B9" s="1286"/>
      <c r="C9" s="1287"/>
      <c r="D9" s="1286"/>
      <c r="E9" s="1287"/>
      <c r="F9" s="1286"/>
      <c r="G9" s="1287"/>
      <c r="H9" s="1291"/>
      <c r="I9" s="1292"/>
      <c r="J9" s="855" t="s">
        <v>1</v>
      </c>
    </row>
    <row r="10" spans="1:10" ht="36" customHeight="1" thickBot="1">
      <c r="A10" s="1283"/>
      <c r="B10" s="543" t="s">
        <v>54</v>
      </c>
      <c r="C10" s="544" t="s">
        <v>274</v>
      </c>
      <c r="D10" s="545" t="s">
        <v>54</v>
      </c>
      <c r="E10" s="544" t="s">
        <v>274</v>
      </c>
      <c r="F10" s="543" t="s">
        <v>54</v>
      </c>
      <c r="G10" s="544" t="s">
        <v>274</v>
      </c>
      <c r="H10" s="543" t="s">
        <v>54</v>
      </c>
      <c r="I10" s="546" t="s">
        <v>274</v>
      </c>
      <c r="J10" s="855" t="s">
        <v>1</v>
      </c>
    </row>
    <row r="11" spans="1:10" ht="20.25">
      <c r="A11" s="547" t="s">
        <v>275</v>
      </c>
      <c r="B11" s="548">
        <v>-150</v>
      </c>
      <c r="C11" s="549">
        <v>0</v>
      </c>
      <c r="D11" s="550"/>
      <c r="E11" s="551"/>
      <c r="F11" s="548"/>
      <c r="G11" s="549"/>
      <c r="H11" s="550">
        <f>B11+D11+F11</f>
        <v>-150</v>
      </c>
      <c r="I11" s="552">
        <f>C11+E11+G11</f>
        <v>0</v>
      </c>
      <c r="J11" s="855" t="s">
        <v>1</v>
      </c>
    </row>
    <row r="12" spans="1:10" ht="20.25">
      <c r="A12" s="547" t="s">
        <v>276</v>
      </c>
      <c r="B12" s="548">
        <v>-14</v>
      </c>
      <c r="C12" s="549">
        <v>0</v>
      </c>
      <c r="D12" s="550"/>
      <c r="E12" s="551"/>
      <c r="F12" s="548"/>
      <c r="G12" s="549"/>
      <c r="H12" s="550">
        <f t="shared" ref="H12:I12" si="0">B12+D12+F12</f>
        <v>-14</v>
      </c>
      <c r="I12" s="552">
        <f t="shared" si="0"/>
        <v>0</v>
      </c>
      <c r="J12" s="855" t="s">
        <v>1</v>
      </c>
    </row>
    <row r="13" spans="1:10" ht="20.25">
      <c r="A13" s="553"/>
      <c r="B13" s="554"/>
      <c r="C13" s="555"/>
      <c r="D13" s="556"/>
      <c r="E13" s="555"/>
      <c r="F13" s="554"/>
      <c r="G13" s="555"/>
      <c r="H13" s="554"/>
      <c r="I13" s="557"/>
      <c r="J13" s="855" t="s">
        <v>1</v>
      </c>
    </row>
    <row r="14" spans="1:10" ht="20.25">
      <c r="A14" s="558" t="s">
        <v>277</v>
      </c>
      <c r="B14" s="559">
        <f t="shared" ref="B14:I14" si="1">SUM(B11:B12)</f>
        <v>-164</v>
      </c>
      <c r="C14" s="560">
        <f t="shared" si="1"/>
        <v>0</v>
      </c>
      <c r="D14" s="561">
        <f t="shared" si="1"/>
        <v>0</v>
      </c>
      <c r="E14" s="560">
        <f t="shared" si="1"/>
        <v>0</v>
      </c>
      <c r="F14" s="559">
        <f t="shared" si="1"/>
        <v>0</v>
      </c>
      <c r="G14" s="560">
        <f t="shared" si="1"/>
        <v>0</v>
      </c>
      <c r="H14" s="559">
        <f t="shared" si="1"/>
        <v>-164</v>
      </c>
      <c r="I14" s="562">
        <f t="shared" si="1"/>
        <v>0</v>
      </c>
      <c r="J14" s="855" t="s">
        <v>1</v>
      </c>
    </row>
    <row r="15" spans="1:10" ht="20.25">
      <c r="A15" s="563"/>
      <c r="B15" s="564"/>
      <c r="C15" s="565"/>
      <c r="D15" s="566"/>
      <c r="E15" s="565"/>
      <c r="F15" s="564"/>
      <c r="G15" s="565"/>
      <c r="H15" s="564"/>
      <c r="I15" s="567"/>
      <c r="J15" s="855" t="s">
        <v>1</v>
      </c>
    </row>
    <row r="16" spans="1:10" ht="20.25">
      <c r="A16" s="568" t="s">
        <v>278</v>
      </c>
      <c r="B16" s="559">
        <f t="shared" ref="B16:I16" si="2">SUM(B14:B14)</f>
        <v>-164</v>
      </c>
      <c r="C16" s="560">
        <f t="shared" si="2"/>
        <v>0</v>
      </c>
      <c r="D16" s="561">
        <f t="shared" si="2"/>
        <v>0</v>
      </c>
      <c r="E16" s="560">
        <f t="shared" si="2"/>
        <v>0</v>
      </c>
      <c r="F16" s="559">
        <f t="shared" si="2"/>
        <v>0</v>
      </c>
      <c r="G16" s="560">
        <f t="shared" si="2"/>
        <v>0</v>
      </c>
      <c r="H16" s="559">
        <f t="shared" si="2"/>
        <v>-164</v>
      </c>
      <c r="I16" s="562">
        <f t="shared" si="2"/>
        <v>0</v>
      </c>
      <c r="J16" s="855" t="s">
        <v>1</v>
      </c>
    </row>
    <row r="17" spans="1:24" ht="20.25">
      <c r="A17" s="547" t="s">
        <v>279</v>
      </c>
      <c r="B17" s="548"/>
      <c r="C17" s="569">
        <v>-842</v>
      </c>
      <c r="D17" s="550"/>
      <c r="E17" s="551">
        <v>-1004</v>
      </c>
      <c r="F17" s="548"/>
      <c r="G17" s="549">
        <v>-1</v>
      </c>
      <c r="H17" s="550">
        <f t="shared" ref="H17:I24" si="3">B17+D17+F17</f>
        <v>0</v>
      </c>
      <c r="I17" s="552">
        <f t="shared" si="3"/>
        <v>-1847</v>
      </c>
      <c r="J17" s="855" t="s">
        <v>1</v>
      </c>
    </row>
    <row r="18" spans="1:24" ht="20.25">
      <c r="A18" s="547" t="s">
        <v>280</v>
      </c>
      <c r="B18" s="548"/>
      <c r="C18" s="570">
        <v>-51</v>
      </c>
      <c r="D18" s="550"/>
      <c r="E18" s="551">
        <v>-3</v>
      </c>
      <c r="F18" s="548"/>
      <c r="G18" s="549">
        <v>0</v>
      </c>
      <c r="H18" s="550">
        <f t="shared" si="3"/>
        <v>0</v>
      </c>
      <c r="I18" s="552">
        <f t="shared" si="3"/>
        <v>-54</v>
      </c>
      <c r="J18" s="855" t="s">
        <v>1</v>
      </c>
    </row>
    <row r="19" spans="1:24" ht="20.25">
      <c r="A19" s="547" t="s">
        <v>281</v>
      </c>
      <c r="B19" s="548"/>
      <c r="C19" s="570">
        <v>-5573</v>
      </c>
      <c r="D19" s="550"/>
      <c r="E19" s="551">
        <v>-1075</v>
      </c>
      <c r="F19" s="548"/>
      <c r="G19" s="549">
        <v>-1</v>
      </c>
      <c r="H19" s="550">
        <f t="shared" si="3"/>
        <v>0</v>
      </c>
      <c r="I19" s="552">
        <f t="shared" si="3"/>
        <v>-6649</v>
      </c>
      <c r="J19" s="855" t="s">
        <v>1</v>
      </c>
    </row>
    <row r="20" spans="1:24" ht="20.25">
      <c r="A20" s="547" t="s">
        <v>282</v>
      </c>
      <c r="B20" s="548"/>
      <c r="C20" s="551">
        <v>-642</v>
      </c>
      <c r="D20" s="550"/>
      <c r="E20" s="551">
        <v>0</v>
      </c>
      <c r="F20" s="548"/>
      <c r="G20" s="549">
        <v>0</v>
      </c>
      <c r="H20" s="550">
        <f t="shared" si="3"/>
        <v>0</v>
      </c>
      <c r="I20" s="552">
        <f t="shared" si="3"/>
        <v>-642</v>
      </c>
      <c r="J20" s="855" t="s">
        <v>1</v>
      </c>
    </row>
    <row r="21" spans="1:24" ht="20.25">
      <c r="A21" s="547" t="s">
        <v>283</v>
      </c>
      <c r="B21" s="548"/>
      <c r="C21" s="570">
        <v>-4247</v>
      </c>
      <c r="D21" s="550"/>
      <c r="E21" s="551">
        <v>-6194</v>
      </c>
      <c r="F21" s="548"/>
      <c r="G21" s="549">
        <v>0</v>
      </c>
      <c r="H21" s="550">
        <f t="shared" si="3"/>
        <v>0</v>
      </c>
      <c r="I21" s="552">
        <f t="shared" si="3"/>
        <v>-10441</v>
      </c>
      <c r="J21" s="855" t="s">
        <v>1</v>
      </c>
    </row>
    <row r="22" spans="1:24" ht="20.25">
      <c r="A22" s="547" t="s">
        <v>284</v>
      </c>
      <c r="B22" s="548"/>
      <c r="C22" s="570">
        <v>-139</v>
      </c>
      <c r="D22" s="550"/>
      <c r="E22" s="551">
        <v>-72</v>
      </c>
      <c r="F22" s="548"/>
      <c r="G22" s="549">
        <v>0</v>
      </c>
      <c r="H22" s="550">
        <f t="shared" si="3"/>
        <v>0</v>
      </c>
      <c r="I22" s="552">
        <f t="shared" si="3"/>
        <v>-211</v>
      </c>
      <c r="J22" s="855" t="s">
        <v>1</v>
      </c>
    </row>
    <row r="23" spans="1:24" ht="20.25">
      <c r="A23" s="547" t="s">
        <v>285</v>
      </c>
      <c r="B23" s="548"/>
      <c r="C23" s="570">
        <v>-1881</v>
      </c>
      <c r="D23" s="550"/>
      <c r="E23" s="551">
        <v>-322</v>
      </c>
      <c r="F23" s="548"/>
      <c r="G23" s="549">
        <v>-2</v>
      </c>
      <c r="H23" s="550">
        <f t="shared" si="3"/>
        <v>0</v>
      </c>
      <c r="I23" s="552">
        <f t="shared" si="3"/>
        <v>-2205</v>
      </c>
      <c r="J23" s="855" t="s">
        <v>1</v>
      </c>
    </row>
    <row r="24" spans="1:24" ht="20.25">
      <c r="A24" s="571" t="s">
        <v>286</v>
      </c>
      <c r="B24" s="572"/>
      <c r="C24" s="573">
        <v>-706</v>
      </c>
      <c r="D24" s="566"/>
      <c r="E24" s="574">
        <v>-279</v>
      </c>
      <c r="F24" s="572"/>
      <c r="G24" s="565">
        <v>0</v>
      </c>
      <c r="H24" s="550">
        <f t="shared" si="3"/>
        <v>0</v>
      </c>
      <c r="I24" s="552">
        <f t="shared" si="3"/>
        <v>-985</v>
      </c>
      <c r="J24" s="855" t="s">
        <v>1</v>
      </c>
    </row>
    <row r="25" spans="1:24" ht="21" thickBot="1">
      <c r="A25" s="575" t="s">
        <v>287</v>
      </c>
      <c r="B25" s="576">
        <f t="shared" ref="B25:G25" si="4">SUM(B16:B24)</f>
        <v>-164</v>
      </c>
      <c r="C25" s="577">
        <f t="shared" si="4"/>
        <v>-14081</v>
      </c>
      <c r="D25" s="578">
        <f t="shared" si="4"/>
        <v>0</v>
      </c>
      <c r="E25" s="577">
        <f t="shared" si="4"/>
        <v>-8949</v>
      </c>
      <c r="F25" s="579">
        <f t="shared" si="4"/>
        <v>0</v>
      </c>
      <c r="G25" s="577">
        <f t="shared" si="4"/>
        <v>-4</v>
      </c>
      <c r="H25" s="579">
        <f>SUM(H16:H24)</f>
        <v>-164</v>
      </c>
      <c r="I25" s="580">
        <f>SUM(I17:I24)</f>
        <v>-23034</v>
      </c>
      <c r="J25" s="855" t="s">
        <v>1</v>
      </c>
    </row>
    <row r="26" spans="1:24">
      <c r="A26" s="1293"/>
      <c r="B26" s="1294"/>
      <c r="C26" s="1294"/>
      <c r="D26" s="1294"/>
      <c r="E26" s="1294"/>
      <c r="F26" s="1294"/>
      <c r="G26" s="1294"/>
      <c r="H26" s="1294"/>
      <c r="I26" s="1294"/>
      <c r="J26" s="855" t="s">
        <v>1</v>
      </c>
      <c r="K26" s="856"/>
      <c r="L26" s="856"/>
      <c r="M26" s="856"/>
      <c r="N26" s="856"/>
      <c r="O26" s="856"/>
      <c r="P26" s="856"/>
      <c r="Q26" s="856"/>
      <c r="R26" s="856"/>
      <c r="S26" s="856"/>
      <c r="T26" s="856"/>
      <c r="U26" s="856"/>
      <c r="V26" s="856"/>
      <c r="W26" s="856"/>
      <c r="X26" s="856"/>
    </row>
    <row r="27" spans="1:24">
      <c r="A27" s="1288" t="s">
        <v>397</v>
      </c>
      <c r="B27" s="1288"/>
      <c r="C27" s="1288"/>
      <c r="D27" s="1288"/>
      <c r="E27" s="1288"/>
      <c r="F27" s="1288"/>
      <c r="G27" s="1288"/>
      <c r="H27" s="1288"/>
      <c r="I27" s="1288"/>
      <c r="J27" s="855" t="s">
        <v>1</v>
      </c>
      <c r="K27" s="856"/>
      <c r="L27" s="856"/>
      <c r="M27" s="856"/>
      <c r="N27" s="856"/>
      <c r="O27" s="856"/>
      <c r="P27" s="856"/>
      <c r="Q27" s="856"/>
      <c r="R27" s="856"/>
      <c r="S27" s="856"/>
      <c r="T27" s="856"/>
      <c r="U27" s="856"/>
      <c r="V27" s="856"/>
      <c r="W27" s="856"/>
      <c r="X27" s="856"/>
    </row>
    <row r="28" spans="1:24">
      <c r="J28" s="855" t="s">
        <v>67</v>
      </c>
    </row>
    <row r="29" spans="1:24" ht="18.75">
      <c r="A29" s="1279"/>
      <c r="B29" s="1279"/>
      <c r="C29" s="1279"/>
      <c r="D29" s="1279"/>
      <c r="E29" s="1279"/>
      <c r="F29" s="1279"/>
      <c r="G29" s="1279"/>
      <c r="H29" s="857"/>
      <c r="I29" s="858"/>
    </row>
    <row r="30" spans="1:24" ht="18.75">
      <c r="A30" s="859"/>
      <c r="B30" s="859"/>
      <c r="C30" s="859"/>
      <c r="D30" s="857"/>
      <c r="E30" s="858"/>
      <c r="F30" s="857"/>
      <c r="G30" s="858"/>
      <c r="H30" s="857"/>
      <c r="I30" s="858"/>
    </row>
    <row r="31" spans="1:24" ht="141.75" customHeight="1">
      <c r="A31" s="1280"/>
      <c r="B31" s="1280"/>
      <c r="C31" s="1280"/>
      <c r="D31" s="1280"/>
      <c r="E31" s="1280"/>
      <c r="F31" s="1280"/>
      <c r="G31" s="1280"/>
      <c r="H31" s="837"/>
      <c r="I31" s="860"/>
    </row>
    <row r="34" spans="9:9">
      <c r="I34" s="861"/>
    </row>
  </sheetData>
  <mergeCells count="15">
    <mergeCell ref="A7:I7"/>
    <mergeCell ref="A2:I2"/>
    <mergeCell ref="A3:I3"/>
    <mergeCell ref="A4:I4"/>
    <mergeCell ref="A5:I5"/>
    <mergeCell ref="A6:I6"/>
    <mergeCell ref="A29:G29"/>
    <mergeCell ref="A31:G31"/>
    <mergeCell ref="A8:A10"/>
    <mergeCell ref="B8:C9"/>
    <mergeCell ref="D8:E9"/>
    <mergeCell ref="F8:G9"/>
    <mergeCell ref="A27:I27"/>
    <mergeCell ref="H8:I9"/>
    <mergeCell ref="A26:I26"/>
  </mergeCells>
  <printOptions horizontalCentered="1"/>
  <pageMargins left="0.25" right="0.25" top="0.5" bottom="0.5" header="0.5" footer="0.5"/>
  <pageSetup scale="87" orientation="landscape" r:id="rId1"/>
  <headerFooter alignWithMargins="0">
    <oddFooter xml:space="preserve">&amp;C&amp;"Times New Roman,Regular"&amp;14Exhibit J - Financial Analysis of Program Changes&amp;12
</oddFooter>
  </headerFooter>
</worksheet>
</file>

<file path=xl/worksheets/sheet20.xml><?xml version="1.0" encoding="utf-8"?>
<worksheet xmlns="http://schemas.openxmlformats.org/spreadsheetml/2006/main" xmlns:r="http://schemas.openxmlformats.org/officeDocument/2006/relationships">
  <dimension ref="A1:J41"/>
  <sheetViews>
    <sheetView showGridLines="0" showOutlineSymbols="0" view="pageBreakPreview" zoomScale="70" zoomScaleNormal="75" zoomScaleSheetLayoutView="70" workbookViewId="0">
      <selection activeCell="A9" sqref="A9:I32"/>
    </sheetView>
  </sheetViews>
  <sheetFormatPr defaultColWidth="9.6640625" defaultRowHeight="15.75"/>
  <cols>
    <col min="1" max="1" width="57" style="582" customWidth="1"/>
    <col min="2" max="2" width="8.33203125" style="582" customWidth="1"/>
    <col min="3" max="3" width="12.109375" style="582" customWidth="1"/>
    <col min="4" max="4" width="8.77734375" style="582" customWidth="1"/>
    <col min="5" max="5" width="9.77734375" style="582" customWidth="1"/>
    <col min="6" max="6" width="9.21875" style="582" customWidth="1"/>
    <col min="7" max="7" width="9.77734375" style="582" customWidth="1"/>
    <col min="8" max="8" width="7.77734375" style="582" customWidth="1"/>
    <col min="9" max="9" width="11.77734375" style="582" bestFit="1" customWidth="1"/>
    <col min="10" max="10" width="1.21875" style="609" customWidth="1"/>
    <col min="11" max="16384" width="9.6640625" style="582"/>
  </cols>
  <sheetData>
    <row r="1" spans="1:10" ht="20.25">
      <c r="A1" s="1320" t="s">
        <v>288</v>
      </c>
      <c r="B1" s="1321"/>
      <c r="C1" s="1321"/>
      <c r="D1" s="1321"/>
      <c r="E1" s="1321"/>
      <c r="F1" s="1321"/>
      <c r="G1" s="1321"/>
      <c r="H1" s="1321"/>
      <c r="I1" s="1321"/>
      <c r="J1" s="581" t="s">
        <v>1</v>
      </c>
    </row>
    <row r="2" spans="1:10" ht="18.75">
      <c r="A2" s="1322"/>
      <c r="B2" s="1322"/>
      <c r="C2" s="1322"/>
      <c r="D2" s="1322"/>
      <c r="E2" s="1322"/>
      <c r="F2" s="1322"/>
      <c r="G2" s="1322"/>
      <c r="H2" s="1322"/>
      <c r="I2" s="1322"/>
      <c r="J2" s="581" t="s">
        <v>1</v>
      </c>
    </row>
    <row r="3" spans="1:10">
      <c r="A3" s="1306"/>
      <c r="B3" s="1306"/>
      <c r="C3" s="1306"/>
      <c r="D3" s="1306"/>
      <c r="E3" s="1306"/>
      <c r="F3" s="1306"/>
      <c r="G3" s="1306"/>
      <c r="H3" s="1306"/>
      <c r="I3" s="1306"/>
      <c r="J3" s="581" t="s">
        <v>1</v>
      </c>
    </row>
    <row r="4" spans="1:10" ht="20.25">
      <c r="A4" s="1323" t="s">
        <v>289</v>
      </c>
      <c r="B4" s="1319"/>
      <c r="C4" s="1319"/>
      <c r="D4" s="1319"/>
      <c r="E4" s="1319"/>
      <c r="F4" s="1319"/>
      <c r="G4" s="1319"/>
      <c r="H4" s="1319"/>
      <c r="I4" s="1319"/>
      <c r="J4" s="581" t="s">
        <v>1</v>
      </c>
    </row>
    <row r="5" spans="1:10" ht="18.75">
      <c r="A5" s="1318" t="s">
        <v>69</v>
      </c>
      <c r="B5" s="1324"/>
      <c r="C5" s="1324"/>
      <c r="D5" s="1324"/>
      <c r="E5" s="1324"/>
      <c r="F5" s="1324"/>
      <c r="G5" s="1324"/>
      <c r="H5" s="1324"/>
      <c r="I5" s="1324"/>
      <c r="J5" s="581" t="s">
        <v>1</v>
      </c>
    </row>
    <row r="6" spans="1:10" ht="18.75">
      <c r="A6" s="1318" t="s">
        <v>4</v>
      </c>
      <c r="B6" s="1319"/>
      <c r="C6" s="1319"/>
      <c r="D6" s="1319"/>
      <c r="E6" s="1319"/>
      <c r="F6" s="1319"/>
      <c r="G6" s="1319"/>
      <c r="H6" s="1319"/>
      <c r="I6" s="1319"/>
      <c r="J6" s="581" t="s">
        <v>1</v>
      </c>
    </row>
    <row r="7" spans="1:10">
      <c r="A7" s="1306"/>
      <c r="B7" s="1306"/>
      <c r="C7" s="1306"/>
      <c r="D7" s="1306"/>
      <c r="E7" s="1306"/>
      <c r="F7" s="1306"/>
      <c r="G7" s="1306"/>
      <c r="H7" s="1306"/>
      <c r="I7" s="1306"/>
      <c r="J7" s="581" t="s">
        <v>1</v>
      </c>
    </row>
    <row r="8" spans="1:10" ht="16.5" thickBot="1">
      <c r="A8" s="1307" t="s">
        <v>109</v>
      </c>
      <c r="B8" s="1307"/>
      <c r="C8" s="1307"/>
      <c r="D8" s="1307"/>
      <c r="E8" s="1307"/>
      <c r="F8" s="1307"/>
      <c r="G8" s="1307"/>
      <c r="H8" s="1307"/>
      <c r="I8" s="1307"/>
      <c r="J8" s="581" t="s">
        <v>1</v>
      </c>
    </row>
    <row r="9" spans="1:10" ht="15.75" customHeight="1">
      <c r="A9" s="1308" t="s">
        <v>290</v>
      </c>
      <c r="B9" s="1311" t="s">
        <v>291</v>
      </c>
      <c r="C9" s="1312"/>
      <c r="D9" s="1311" t="s">
        <v>73</v>
      </c>
      <c r="E9" s="1315"/>
      <c r="F9" s="1311" t="s">
        <v>53</v>
      </c>
      <c r="G9" s="1315"/>
      <c r="H9" s="1311" t="s">
        <v>213</v>
      </c>
      <c r="I9" s="1315"/>
      <c r="J9" s="581" t="s">
        <v>1</v>
      </c>
    </row>
    <row r="10" spans="1:10" ht="30.75" customHeight="1">
      <c r="A10" s="1309"/>
      <c r="B10" s="1313"/>
      <c r="C10" s="1314"/>
      <c r="D10" s="1316"/>
      <c r="E10" s="1317"/>
      <c r="F10" s="1316"/>
      <c r="G10" s="1317"/>
      <c r="H10" s="1316"/>
      <c r="I10" s="1317"/>
      <c r="J10" s="581" t="s">
        <v>1</v>
      </c>
    </row>
    <row r="11" spans="1:10" ht="16.5" thickBot="1">
      <c r="A11" s="1310"/>
      <c r="B11" s="583" t="s">
        <v>54</v>
      </c>
      <c r="C11" s="584" t="s">
        <v>9</v>
      </c>
      <c r="D11" s="583" t="s">
        <v>54</v>
      </c>
      <c r="E11" s="584" t="s">
        <v>9</v>
      </c>
      <c r="F11" s="583" t="s">
        <v>54</v>
      </c>
      <c r="G11" s="584" t="s">
        <v>9</v>
      </c>
      <c r="H11" s="583" t="s">
        <v>54</v>
      </c>
      <c r="I11" s="585" t="s">
        <v>9</v>
      </c>
      <c r="J11" s="581" t="s">
        <v>1</v>
      </c>
    </row>
    <row r="12" spans="1:10">
      <c r="A12" s="586" t="s">
        <v>292</v>
      </c>
      <c r="B12" s="587">
        <v>2</v>
      </c>
      <c r="C12" s="588"/>
      <c r="D12" s="587">
        <f>B12</f>
        <v>2</v>
      </c>
      <c r="E12" s="588"/>
      <c r="F12" s="587">
        <f>D12</f>
        <v>2</v>
      </c>
      <c r="G12" s="588"/>
      <c r="H12" s="587">
        <f>F12-D12</f>
        <v>0</v>
      </c>
      <c r="I12" s="589"/>
      <c r="J12" s="581" t="s">
        <v>1</v>
      </c>
    </row>
    <row r="13" spans="1:10">
      <c r="A13" s="586" t="s">
        <v>293</v>
      </c>
      <c r="B13" s="587">
        <v>72</v>
      </c>
      <c r="C13" s="588"/>
      <c r="D13" s="587">
        <f t="shared" ref="D13:D28" si="0">B13</f>
        <v>72</v>
      </c>
      <c r="E13" s="588"/>
      <c r="F13" s="587">
        <f>D13</f>
        <v>72</v>
      </c>
      <c r="G13" s="588"/>
      <c r="H13" s="587">
        <f t="shared" ref="H13:H28" si="1">F13-D13</f>
        <v>0</v>
      </c>
      <c r="I13" s="589"/>
      <c r="J13" s="581" t="s">
        <v>1</v>
      </c>
    </row>
    <row r="14" spans="1:10">
      <c r="A14" s="586" t="s">
        <v>294</v>
      </c>
      <c r="B14" s="587">
        <v>402.71829579496284</v>
      </c>
      <c r="C14" s="588"/>
      <c r="D14" s="587">
        <f t="shared" si="0"/>
        <v>402.71829579496284</v>
      </c>
      <c r="E14" s="588"/>
      <c r="F14" s="587">
        <f>D14</f>
        <v>402.71829579496284</v>
      </c>
      <c r="G14" s="588"/>
      <c r="H14" s="587">
        <f t="shared" si="1"/>
        <v>0</v>
      </c>
      <c r="I14" s="589"/>
      <c r="J14" s="581" t="s">
        <v>1</v>
      </c>
    </row>
    <row r="15" spans="1:10">
      <c r="A15" s="586" t="s">
        <v>295</v>
      </c>
      <c r="B15" s="587">
        <v>1331.9261067347165</v>
      </c>
      <c r="C15" s="588"/>
      <c r="D15" s="587">
        <f t="shared" si="0"/>
        <v>1331.9261067347165</v>
      </c>
      <c r="E15" s="588"/>
      <c r="F15" s="587">
        <f t="shared" ref="F15:F28" si="2">D15</f>
        <v>1331.9261067347165</v>
      </c>
      <c r="G15" s="588"/>
      <c r="H15" s="587">
        <f t="shared" si="1"/>
        <v>0</v>
      </c>
      <c r="I15" s="589"/>
      <c r="J15" s="581" t="s">
        <v>1</v>
      </c>
    </row>
    <row r="16" spans="1:10">
      <c r="A16" s="586" t="s">
        <v>296</v>
      </c>
      <c r="B16" s="587">
        <v>3699.2815932541885</v>
      </c>
      <c r="C16" s="588"/>
      <c r="D16" s="587">
        <v>3616.2815932541885</v>
      </c>
      <c r="E16" s="588"/>
      <c r="F16" s="587">
        <v>3518.2815932541885</v>
      </c>
      <c r="G16" s="588"/>
      <c r="H16" s="587">
        <f t="shared" si="1"/>
        <v>-98</v>
      </c>
      <c r="I16" s="589"/>
      <c r="J16" s="581" t="s">
        <v>1</v>
      </c>
    </row>
    <row r="17" spans="1:10">
      <c r="A17" s="586" t="s">
        <v>297</v>
      </c>
      <c r="B17" s="587">
        <v>721.38300232996778</v>
      </c>
      <c r="C17" s="588"/>
      <c r="D17" s="587">
        <f t="shared" si="0"/>
        <v>721.38300232996778</v>
      </c>
      <c r="E17" s="588"/>
      <c r="F17" s="587">
        <f t="shared" si="2"/>
        <v>721.38300232996778</v>
      </c>
      <c r="G17" s="588"/>
      <c r="H17" s="587">
        <f t="shared" si="1"/>
        <v>0</v>
      </c>
      <c r="I17" s="589"/>
      <c r="J17" s="581" t="s">
        <v>1</v>
      </c>
    </row>
    <row r="18" spans="1:10">
      <c r="A18" s="586" t="s">
        <v>298</v>
      </c>
      <c r="B18" s="587">
        <v>412.87861977144127</v>
      </c>
      <c r="C18" s="588"/>
      <c r="D18" s="587">
        <f>B18</f>
        <v>412.87861977144127</v>
      </c>
      <c r="E18" s="588"/>
      <c r="F18" s="587">
        <f t="shared" si="2"/>
        <v>412.87861977144127</v>
      </c>
      <c r="G18" s="588"/>
      <c r="H18" s="587">
        <f t="shared" si="1"/>
        <v>0</v>
      </c>
      <c r="I18" s="589"/>
      <c r="J18" s="581" t="s">
        <v>1</v>
      </c>
    </row>
    <row r="19" spans="1:10">
      <c r="A19" s="586" t="s">
        <v>299</v>
      </c>
      <c r="B19" s="587">
        <v>19.396982136913348</v>
      </c>
      <c r="C19" s="588"/>
      <c r="D19" s="587">
        <f t="shared" si="0"/>
        <v>19.396982136913348</v>
      </c>
      <c r="E19" s="588"/>
      <c r="F19" s="587">
        <f t="shared" si="2"/>
        <v>19.396982136913348</v>
      </c>
      <c r="G19" s="588"/>
      <c r="H19" s="587">
        <f t="shared" si="1"/>
        <v>0</v>
      </c>
      <c r="I19" s="589"/>
      <c r="J19" s="581" t="s">
        <v>1</v>
      </c>
    </row>
    <row r="20" spans="1:10">
      <c r="A20" s="586" t="s">
        <v>300</v>
      </c>
      <c r="B20" s="587">
        <v>451.67258404526797</v>
      </c>
      <c r="C20" s="588"/>
      <c r="D20" s="587">
        <f>B20</f>
        <v>451.67258404526797</v>
      </c>
      <c r="E20" s="588"/>
      <c r="F20" s="587">
        <f>D20</f>
        <v>451.67258404526797</v>
      </c>
      <c r="G20" s="588"/>
      <c r="H20" s="587">
        <f t="shared" si="1"/>
        <v>0</v>
      </c>
      <c r="I20" s="589"/>
      <c r="J20" s="581" t="s">
        <v>1</v>
      </c>
    </row>
    <row r="21" spans="1:10">
      <c r="A21" s="586" t="s">
        <v>301</v>
      </c>
      <c r="B21" s="587">
        <v>385.16864529013645</v>
      </c>
      <c r="C21" s="588"/>
      <c r="D21" s="587">
        <v>373.16864529013645</v>
      </c>
      <c r="E21" s="588"/>
      <c r="F21" s="587">
        <v>364.16864529013645</v>
      </c>
      <c r="G21" s="588"/>
      <c r="H21" s="587">
        <f t="shared" si="1"/>
        <v>-9</v>
      </c>
      <c r="I21" s="589"/>
      <c r="J21" s="581" t="s">
        <v>1</v>
      </c>
    </row>
    <row r="22" spans="1:10">
      <c r="A22" s="586" t="s">
        <v>302</v>
      </c>
      <c r="B22" s="587">
        <v>598.53544879618335</v>
      </c>
      <c r="C22" s="588"/>
      <c r="D22" s="587">
        <f>B22</f>
        <v>598.53544879618335</v>
      </c>
      <c r="E22" s="588"/>
      <c r="F22" s="587">
        <f t="shared" si="2"/>
        <v>598.53544879618335</v>
      </c>
      <c r="G22" s="588"/>
      <c r="H22" s="587">
        <f t="shared" si="1"/>
        <v>0</v>
      </c>
      <c r="I22" s="589"/>
      <c r="J22" s="581" t="s">
        <v>1</v>
      </c>
    </row>
    <row r="23" spans="1:10">
      <c r="A23" s="586" t="s">
        <v>303</v>
      </c>
      <c r="B23" s="587">
        <v>82.206257627870855</v>
      </c>
      <c r="C23" s="588"/>
      <c r="D23" s="587">
        <f t="shared" si="0"/>
        <v>82.206257627870855</v>
      </c>
      <c r="E23" s="588"/>
      <c r="F23" s="587">
        <f t="shared" si="2"/>
        <v>82.206257627870855</v>
      </c>
      <c r="G23" s="588"/>
      <c r="H23" s="587">
        <f t="shared" si="1"/>
        <v>0</v>
      </c>
      <c r="I23" s="589"/>
      <c r="J23" s="581" t="s">
        <v>1</v>
      </c>
    </row>
    <row r="24" spans="1:10">
      <c r="A24" s="586" t="s">
        <v>304</v>
      </c>
      <c r="B24" s="587">
        <v>72.045933651392431</v>
      </c>
      <c r="C24" s="588"/>
      <c r="D24" s="587">
        <f t="shared" si="0"/>
        <v>72.045933651392431</v>
      </c>
      <c r="E24" s="588"/>
      <c r="F24" s="587">
        <f t="shared" si="2"/>
        <v>72.045933651392431</v>
      </c>
      <c r="G24" s="588"/>
      <c r="H24" s="587">
        <f t="shared" si="1"/>
        <v>0</v>
      </c>
      <c r="I24" s="589"/>
      <c r="J24" s="581" t="s">
        <v>1</v>
      </c>
    </row>
    <row r="25" spans="1:10">
      <c r="A25" s="586" t="s">
        <v>305</v>
      </c>
      <c r="B25" s="587">
        <v>78.511594363696886</v>
      </c>
      <c r="C25" s="588"/>
      <c r="D25" s="587">
        <f t="shared" si="0"/>
        <v>78.511594363696886</v>
      </c>
      <c r="E25" s="588"/>
      <c r="F25" s="587">
        <f t="shared" si="2"/>
        <v>78.511594363696886</v>
      </c>
      <c r="G25" s="588"/>
      <c r="H25" s="587">
        <f t="shared" si="1"/>
        <v>0</v>
      </c>
      <c r="I25" s="589"/>
      <c r="J25" s="581" t="s">
        <v>1</v>
      </c>
    </row>
    <row r="26" spans="1:10">
      <c r="A26" s="586" t="s">
        <v>306</v>
      </c>
      <c r="B26" s="587">
        <v>42.488627538000664</v>
      </c>
      <c r="C26" s="588"/>
      <c r="D26" s="587">
        <f t="shared" si="0"/>
        <v>42.488627538000664</v>
      </c>
      <c r="E26" s="588"/>
      <c r="F26" s="587">
        <f t="shared" si="2"/>
        <v>42.488627538000664</v>
      </c>
      <c r="G26" s="588"/>
      <c r="H26" s="587">
        <f t="shared" si="1"/>
        <v>0</v>
      </c>
      <c r="I26" s="589"/>
      <c r="J26" s="581" t="s">
        <v>1</v>
      </c>
    </row>
    <row r="27" spans="1:10">
      <c r="A27" s="586" t="s">
        <v>307</v>
      </c>
      <c r="B27" s="587">
        <v>24.015311217130812</v>
      </c>
      <c r="C27" s="588"/>
      <c r="D27" s="587">
        <f t="shared" si="0"/>
        <v>24.015311217130812</v>
      </c>
      <c r="E27" s="588"/>
      <c r="F27" s="587">
        <f t="shared" si="2"/>
        <v>24.015311217130812</v>
      </c>
      <c r="G27" s="588"/>
      <c r="H27" s="587">
        <f t="shared" si="1"/>
        <v>0</v>
      </c>
      <c r="I27" s="589"/>
      <c r="J27" s="581" t="s">
        <v>1</v>
      </c>
    </row>
    <row r="28" spans="1:10">
      <c r="A28" s="586" t="s">
        <v>308</v>
      </c>
      <c r="B28" s="587">
        <v>2.770997448130478</v>
      </c>
      <c r="C28" s="588"/>
      <c r="D28" s="587">
        <f t="shared" si="0"/>
        <v>2.770997448130478</v>
      </c>
      <c r="E28" s="588"/>
      <c r="F28" s="587">
        <f t="shared" si="2"/>
        <v>2.770997448130478</v>
      </c>
      <c r="G28" s="588"/>
      <c r="H28" s="587">
        <f t="shared" si="1"/>
        <v>0</v>
      </c>
      <c r="I28" s="589"/>
      <c r="J28" s="581" t="s">
        <v>1</v>
      </c>
    </row>
    <row r="29" spans="1:10">
      <c r="A29" s="590" t="s">
        <v>309</v>
      </c>
      <c r="B29" s="591">
        <f>SUM(B12:B28)</f>
        <v>8399.0000000000018</v>
      </c>
      <c r="C29" s="592"/>
      <c r="D29" s="591">
        <f>SUM(D12:D28)</f>
        <v>8304.0000000000018</v>
      </c>
      <c r="E29" s="592"/>
      <c r="F29" s="591">
        <f>SUM(F12:F28)</f>
        <v>8197</v>
      </c>
      <c r="G29" s="592"/>
      <c r="H29" s="591">
        <f>SUM(H12:H28)</f>
        <v>-107</v>
      </c>
      <c r="I29" s="593"/>
      <c r="J29" s="581" t="s">
        <v>1</v>
      </c>
    </row>
    <row r="30" spans="1:10">
      <c r="A30" s="594" t="s">
        <v>310</v>
      </c>
      <c r="B30" s="595"/>
      <c r="C30" s="596">
        <v>166785.55896413312</v>
      </c>
      <c r="D30" s="595"/>
      <c r="E30" s="596">
        <f>C30</f>
        <v>166785.55896413312</v>
      </c>
      <c r="F30" s="597"/>
      <c r="G30" s="596">
        <f>E30</f>
        <v>166785.55896413312</v>
      </c>
      <c r="H30" s="595"/>
      <c r="I30" s="598"/>
      <c r="J30" s="581" t="s">
        <v>1</v>
      </c>
    </row>
    <row r="31" spans="1:10">
      <c r="A31" s="594" t="s">
        <v>311</v>
      </c>
      <c r="B31" s="599"/>
      <c r="C31" s="596">
        <v>89239.75209645259</v>
      </c>
      <c r="D31" s="595"/>
      <c r="E31" s="596">
        <f>C31</f>
        <v>89239.75209645259</v>
      </c>
      <c r="F31" s="597"/>
      <c r="G31" s="596">
        <f>E31</f>
        <v>89239.75209645259</v>
      </c>
      <c r="H31" s="595"/>
      <c r="I31" s="598"/>
      <c r="J31" s="581" t="s">
        <v>1</v>
      </c>
    </row>
    <row r="32" spans="1:10" ht="16.5" thickBot="1">
      <c r="A32" s="600" t="s">
        <v>312</v>
      </c>
      <c r="B32" s="601"/>
      <c r="C32" s="602">
        <v>12</v>
      </c>
      <c r="D32" s="603"/>
      <c r="E32" s="602">
        <f>C32</f>
        <v>12</v>
      </c>
      <c r="F32" s="603"/>
      <c r="G32" s="602">
        <f>E32</f>
        <v>12</v>
      </c>
      <c r="H32" s="603"/>
      <c r="I32" s="604"/>
      <c r="J32" s="581" t="s">
        <v>67</v>
      </c>
    </row>
    <row r="33" spans="1:10">
      <c r="A33" s="1301"/>
      <c r="B33" s="1302"/>
      <c r="C33" s="1302"/>
      <c r="D33" s="1302"/>
      <c r="E33" s="1302"/>
      <c r="F33" s="1302"/>
      <c r="G33" s="1302"/>
      <c r="H33" s="1302"/>
      <c r="I33" s="1302"/>
      <c r="J33" s="1302"/>
    </row>
    <row r="34" spans="1:10">
      <c r="A34" s="605"/>
      <c r="B34" s="605"/>
      <c r="C34" s="605"/>
      <c r="D34" s="605"/>
      <c r="E34" s="605"/>
      <c r="F34" s="605"/>
      <c r="G34" s="605"/>
      <c r="H34" s="605"/>
      <c r="I34" s="605"/>
      <c r="J34" s="606"/>
    </row>
    <row r="35" spans="1:10" ht="20.25">
      <c r="A35" s="607"/>
      <c r="B35" s="608"/>
      <c r="C35" s="608"/>
      <c r="D35" s="608"/>
      <c r="E35" s="608"/>
      <c r="F35" s="608"/>
      <c r="G35" s="608"/>
      <c r="H35" s="608"/>
    </row>
    <row r="36" spans="1:10" ht="20.25">
      <c r="A36" s="607"/>
      <c r="B36" s="608"/>
      <c r="C36" s="608"/>
      <c r="D36" s="608"/>
      <c r="E36" s="608"/>
      <c r="F36" s="608"/>
      <c r="G36" s="608"/>
      <c r="H36" s="608"/>
    </row>
    <row r="37" spans="1:10" ht="67.5" customHeight="1">
      <c r="A37" s="1303"/>
      <c r="B37" s="1303"/>
      <c r="C37" s="1303"/>
      <c r="D37" s="1303"/>
      <c r="E37" s="1303"/>
      <c r="F37" s="1303"/>
      <c r="G37" s="1303"/>
      <c r="H37" s="1303"/>
    </row>
    <row r="38" spans="1:10">
      <c r="A38" s="610"/>
      <c r="B38" s="611"/>
      <c r="C38" s="611"/>
      <c r="D38" s="611"/>
      <c r="E38" s="611"/>
      <c r="F38" s="611"/>
      <c r="G38" s="611"/>
      <c r="H38" s="611"/>
    </row>
    <row r="39" spans="1:10" ht="46.5" customHeight="1">
      <c r="A39" s="1304"/>
      <c r="B39" s="1305"/>
      <c r="C39" s="1305"/>
      <c r="D39" s="1305"/>
      <c r="E39" s="1305"/>
      <c r="F39" s="1305"/>
      <c r="G39" s="1305"/>
      <c r="H39" s="1305"/>
    </row>
    <row r="41" spans="1:10">
      <c r="J41" s="612"/>
    </row>
  </sheetData>
  <mergeCells count="16">
    <mergeCell ref="A6:I6"/>
    <mergeCell ref="A1:I1"/>
    <mergeCell ref="A2:I2"/>
    <mergeCell ref="A3:I3"/>
    <mergeCell ref="A4:I4"/>
    <mergeCell ref="A5:I5"/>
    <mergeCell ref="A33:J33"/>
    <mergeCell ref="A37:H37"/>
    <mergeCell ref="A39:H39"/>
    <mergeCell ref="A7:I7"/>
    <mergeCell ref="A8:I8"/>
    <mergeCell ref="A9:A11"/>
    <mergeCell ref="B9:C10"/>
    <mergeCell ref="D9:E10"/>
    <mergeCell ref="F9:G10"/>
    <mergeCell ref="H9:I10"/>
  </mergeCells>
  <printOptions horizontalCentered="1"/>
  <pageMargins left="0.5" right="0.5" top="0.5" bottom="0.55000000000000004" header="0" footer="0"/>
  <pageSetup scale="67" orientation="landscape" horizontalDpi="300" verticalDpi="300" r:id="rId1"/>
  <headerFooter alignWithMargins="0">
    <oddFooter>&amp;C&amp;"Times New Roman,Regular"Exhibit K - Summary of Requirements by Grade</oddFooter>
  </headerFooter>
</worksheet>
</file>

<file path=xl/worksheets/sheet21.xml><?xml version="1.0" encoding="utf-8"?>
<worksheet xmlns="http://schemas.openxmlformats.org/spreadsheetml/2006/main" xmlns:r="http://schemas.openxmlformats.org/officeDocument/2006/relationships">
  <dimension ref="A1:M40"/>
  <sheetViews>
    <sheetView showGridLines="0" showOutlineSymbols="0" view="pageBreakPreview" zoomScale="75" zoomScaleNormal="75" zoomScaleSheetLayoutView="75" workbookViewId="0">
      <selection activeCell="A12" sqref="A12"/>
    </sheetView>
  </sheetViews>
  <sheetFormatPr defaultColWidth="9.6640625" defaultRowHeight="15.75"/>
  <cols>
    <col min="1" max="1" width="57" style="582" customWidth="1"/>
    <col min="2" max="2" width="8.33203125" style="582" customWidth="1"/>
    <col min="3" max="3" width="12.109375" style="582" customWidth="1"/>
    <col min="4" max="4" width="8.77734375" style="582" customWidth="1"/>
    <col min="5" max="5" width="9.77734375" style="582" customWidth="1"/>
    <col min="6" max="6" width="9.21875" style="582" customWidth="1"/>
    <col min="7" max="7" width="9.77734375" style="582" customWidth="1"/>
    <col min="8" max="8" width="7.77734375" style="582" customWidth="1"/>
    <col min="9" max="9" width="11.77734375" style="582" bestFit="1" customWidth="1"/>
    <col min="10" max="10" width="4.44140625" style="609" customWidth="1"/>
    <col min="11" max="16384" width="9.6640625" style="582"/>
  </cols>
  <sheetData>
    <row r="1" spans="1:13" ht="20.25">
      <c r="A1" s="1320" t="s">
        <v>288</v>
      </c>
      <c r="B1" s="1321"/>
      <c r="C1" s="1321"/>
      <c r="D1" s="1321"/>
      <c r="E1" s="1321"/>
      <c r="F1" s="1321"/>
      <c r="G1" s="1321"/>
      <c r="H1" s="1321"/>
      <c r="I1" s="1321"/>
      <c r="J1" s="613" t="s">
        <v>1</v>
      </c>
    </row>
    <row r="2" spans="1:13" ht="18.75">
      <c r="A2" s="1322"/>
      <c r="B2" s="1322"/>
      <c r="C2" s="1322"/>
      <c r="D2" s="1322"/>
      <c r="E2" s="1322"/>
      <c r="F2" s="1322"/>
      <c r="G2" s="1322"/>
      <c r="H2" s="1322"/>
      <c r="I2" s="1322"/>
      <c r="J2" s="613" t="s">
        <v>1</v>
      </c>
    </row>
    <row r="3" spans="1:13">
      <c r="A3" s="1306"/>
      <c r="B3" s="1306"/>
      <c r="C3" s="1306"/>
      <c r="D3" s="1306"/>
      <c r="E3" s="1306"/>
      <c r="F3" s="1306"/>
      <c r="G3" s="1306"/>
      <c r="H3" s="1306"/>
      <c r="I3" s="1306"/>
      <c r="J3" s="613" t="s">
        <v>1</v>
      </c>
    </row>
    <row r="4" spans="1:13" ht="20.25">
      <c r="A4" s="1323" t="s">
        <v>289</v>
      </c>
      <c r="B4" s="1319"/>
      <c r="C4" s="1319"/>
      <c r="D4" s="1319"/>
      <c r="E4" s="1319"/>
      <c r="F4" s="1319"/>
      <c r="G4" s="1319"/>
      <c r="H4" s="1319"/>
      <c r="I4" s="1319"/>
      <c r="J4" s="613" t="s">
        <v>1</v>
      </c>
    </row>
    <row r="5" spans="1:13" ht="18.75">
      <c r="A5" s="1318" t="s">
        <v>69</v>
      </c>
      <c r="B5" s="1324"/>
      <c r="C5" s="1324"/>
      <c r="D5" s="1324"/>
      <c r="E5" s="1324"/>
      <c r="F5" s="1324"/>
      <c r="G5" s="1324"/>
      <c r="H5" s="1324"/>
      <c r="I5" s="1324"/>
      <c r="J5" s="613" t="s">
        <v>1</v>
      </c>
    </row>
    <row r="6" spans="1:13" ht="18.75">
      <c r="A6" s="1318" t="s">
        <v>70</v>
      </c>
      <c r="B6" s="1319"/>
      <c r="C6" s="1319"/>
      <c r="D6" s="1319"/>
      <c r="E6" s="1319"/>
      <c r="F6" s="1319"/>
      <c r="G6" s="1319"/>
      <c r="H6" s="1319"/>
      <c r="I6" s="1319"/>
      <c r="J6" s="613" t="s">
        <v>1</v>
      </c>
    </row>
    <row r="7" spans="1:13">
      <c r="A7" s="1306"/>
      <c r="B7" s="1306"/>
      <c r="C7" s="1306"/>
      <c r="D7" s="1306"/>
      <c r="E7" s="1306"/>
      <c r="F7" s="1306"/>
      <c r="G7" s="1306"/>
      <c r="H7" s="1306"/>
      <c r="I7" s="1306"/>
      <c r="J7" s="613" t="s">
        <v>1</v>
      </c>
    </row>
    <row r="8" spans="1:13" ht="16.5" thickBot="1">
      <c r="A8" s="1307" t="s">
        <v>109</v>
      </c>
      <c r="B8" s="1307"/>
      <c r="C8" s="1307"/>
      <c r="D8" s="1307"/>
      <c r="E8" s="1307"/>
      <c r="F8" s="1307"/>
      <c r="G8" s="1307"/>
      <c r="H8" s="1307"/>
      <c r="I8" s="1307"/>
      <c r="J8" s="613" t="s">
        <v>1</v>
      </c>
    </row>
    <row r="9" spans="1:13" ht="15.75" customHeight="1">
      <c r="A9" s="1308" t="s">
        <v>290</v>
      </c>
      <c r="B9" s="1325" t="s">
        <v>291</v>
      </c>
      <c r="C9" s="1326"/>
      <c r="D9" s="1311" t="s">
        <v>73</v>
      </c>
      <c r="E9" s="1315"/>
      <c r="F9" s="1311" t="s">
        <v>53</v>
      </c>
      <c r="G9" s="1315"/>
      <c r="H9" s="1311" t="s">
        <v>213</v>
      </c>
      <c r="I9" s="1315"/>
      <c r="J9" s="613" t="s">
        <v>1</v>
      </c>
    </row>
    <row r="10" spans="1:13" ht="30.75" customHeight="1">
      <c r="A10" s="1309"/>
      <c r="B10" s="1327"/>
      <c r="C10" s="1328"/>
      <c r="D10" s="1316"/>
      <c r="E10" s="1317"/>
      <c r="F10" s="1316"/>
      <c r="G10" s="1317"/>
      <c r="H10" s="1316"/>
      <c r="I10" s="1317"/>
      <c r="J10" s="613" t="s">
        <v>1</v>
      </c>
    </row>
    <row r="11" spans="1:13" ht="16.5" thickBot="1">
      <c r="A11" s="1310"/>
      <c r="B11" s="583" t="s">
        <v>54</v>
      </c>
      <c r="C11" s="584" t="s">
        <v>9</v>
      </c>
      <c r="D11" s="583" t="s">
        <v>54</v>
      </c>
      <c r="E11" s="584" t="s">
        <v>9</v>
      </c>
      <c r="F11" s="583" t="s">
        <v>54</v>
      </c>
      <c r="G11" s="584" t="s">
        <v>9</v>
      </c>
      <c r="H11" s="583" t="s">
        <v>54</v>
      </c>
      <c r="I11" s="585" t="s">
        <v>9</v>
      </c>
      <c r="J11" s="613" t="s">
        <v>1</v>
      </c>
    </row>
    <row r="12" spans="1:13">
      <c r="A12" s="586" t="s">
        <v>313</v>
      </c>
      <c r="B12" s="587">
        <v>3</v>
      </c>
      <c r="C12" s="588"/>
      <c r="D12" s="587">
        <f>B12</f>
        <v>3</v>
      </c>
      <c r="E12" s="588"/>
      <c r="F12" s="587">
        <f>D12</f>
        <v>3</v>
      </c>
      <c r="G12" s="588"/>
      <c r="H12" s="587">
        <f>F12-D12</f>
        <v>0</v>
      </c>
      <c r="I12" s="589"/>
      <c r="J12" s="613" t="s">
        <v>1</v>
      </c>
      <c r="M12" s="614"/>
    </row>
    <row r="13" spans="1:13">
      <c r="A13" s="586" t="s">
        <v>293</v>
      </c>
      <c r="B13" s="587">
        <v>2</v>
      </c>
      <c r="C13" s="588"/>
      <c r="D13" s="587">
        <f t="shared" ref="D13:D28" si="0">B13</f>
        <v>2</v>
      </c>
      <c r="E13" s="588"/>
      <c r="F13" s="587">
        <f t="shared" ref="F13:F28" si="1">D13</f>
        <v>2</v>
      </c>
      <c r="G13" s="588"/>
      <c r="H13" s="587">
        <f t="shared" ref="H13:H28" si="2">F13-D13</f>
        <v>0</v>
      </c>
      <c r="I13" s="589"/>
      <c r="J13" s="613" t="s">
        <v>1</v>
      </c>
      <c r="M13" s="614"/>
    </row>
    <row r="14" spans="1:13">
      <c r="A14" s="586" t="s">
        <v>294</v>
      </c>
      <c r="B14" s="587">
        <v>64.8</v>
      </c>
      <c r="C14" s="588"/>
      <c r="D14" s="587">
        <f t="shared" si="0"/>
        <v>64.8</v>
      </c>
      <c r="E14" s="588"/>
      <c r="F14" s="587">
        <f t="shared" si="1"/>
        <v>64.8</v>
      </c>
      <c r="G14" s="588"/>
      <c r="H14" s="587">
        <f t="shared" si="2"/>
        <v>0</v>
      </c>
      <c r="I14" s="589"/>
      <c r="J14" s="613" t="s">
        <v>1</v>
      </c>
      <c r="M14" s="614"/>
    </row>
    <row r="15" spans="1:13">
      <c r="A15" s="586" t="s">
        <v>295</v>
      </c>
      <c r="B15" s="587">
        <v>226.8</v>
      </c>
      <c r="C15" s="588"/>
      <c r="D15" s="587">
        <f>B15+1</f>
        <v>227.8</v>
      </c>
      <c r="E15" s="588"/>
      <c r="F15" s="587">
        <f t="shared" si="1"/>
        <v>227.8</v>
      </c>
      <c r="G15" s="588"/>
      <c r="H15" s="587">
        <f t="shared" si="2"/>
        <v>0</v>
      </c>
      <c r="I15" s="589"/>
      <c r="J15" s="613" t="s">
        <v>1</v>
      </c>
      <c r="M15" s="614"/>
    </row>
    <row r="16" spans="1:13">
      <c r="A16" s="586" t="s">
        <v>296</v>
      </c>
      <c r="B16" s="587">
        <v>556.79999999999995</v>
      </c>
      <c r="C16" s="588"/>
      <c r="D16" s="587">
        <f t="shared" si="0"/>
        <v>556.79999999999995</v>
      </c>
      <c r="E16" s="588"/>
      <c r="F16" s="587">
        <f t="shared" si="1"/>
        <v>556.79999999999995</v>
      </c>
      <c r="G16" s="588"/>
      <c r="H16" s="587">
        <f t="shared" si="2"/>
        <v>0</v>
      </c>
      <c r="I16" s="589"/>
      <c r="J16" s="613" t="s">
        <v>1</v>
      </c>
      <c r="M16" s="614"/>
    </row>
    <row r="17" spans="1:13">
      <c r="A17" s="586" t="s">
        <v>297</v>
      </c>
      <c r="B17" s="587">
        <v>108</v>
      </c>
      <c r="C17" s="588"/>
      <c r="D17" s="587">
        <f t="shared" si="0"/>
        <v>108</v>
      </c>
      <c r="E17" s="588"/>
      <c r="F17" s="587">
        <f t="shared" si="1"/>
        <v>108</v>
      </c>
      <c r="G17" s="588"/>
      <c r="H17" s="587">
        <f t="shared" si="2"/>
        <v>0</v>
      </c>
      <c r="I17" s="589"/>
      <c r="J17" s="613" t="s">
        <v>1</v>
      </c>
      <c r="M17" s="614"/>
    </row>
    <row r="18" spans="1:13">
      <c r="A18" s="586" t="s">
        <v>298</v>
      </c>
      <c r="B18" s="587">
        <v>56.4</v>
      </c>
      <c r="C18" s="588"/>
      <c r="D18" s="587">
        <f t="shared" si="0"/>
        <v>56.4</v>
      </c>
      <c r="E18" s="588"/>
      <c r="F18" s="587">
        <f t="shared" si="1"/>
        <v>56.4</v>
      </c>
      <c r="G18" s="588"/>
      <c r="H18" s="587">
        <f t="shared" si="2"/>
        <v>0</v>
      </c>
      <c r="I18" s="589"/>
      <c r="J18" s="613" t="s">
        <v>1</v>
      </c>
      <c r="M18" s="614"/>
    </row>
    <row r="19" spans="1:13">
      <c r="A19" s="586" t="s">
        <v>299</v>
      </c>
      <c r="B19" s="587">
        <v>0</v>
      </c>
      <c r="C19" s="588"/>
      <c r="D19" s="587">
        <f t="shared" si="0"/>
        <v>0</v>
      </c>
      <c r="E19" s="588"/>
      <c r="F19" s="587">
        <f t="shared" si="1"/>
        <v>0</v>
      </c>
      <c r="G19" s="588"/>
      <c r="H19" s="587">
        <f t="shared" si="2"/>
        <v>0</v>
      </c>
      <c r="I19" s="589"/>
      <c r="J19" s="613" t="s">
        <v>1</v>
      </c>
      <c r="M19" s="614"/>
    </row>
    <row r="20" spans="1:13">
      <c r="A20" s="586" t="s">
        <v>300</v>
      </c>
      <c r="B20" s="587">
        <v>152.4</v>
      </c>
      <c r="C20" s="588"/>
      <c r="D20" s="587">
        <f>B20+118</f>
        <v>270.39999999999998</v>
      </c>
      <c r="E20" s="588"/>
      <c r="F20" s="587">
        <f t="shared" si="1"/>
        <v>270.39999999999998</v>
      </c>
      <c r="G20" s="588"/>
      <c r="H20" s="587">
        <f t="shared" si="2"/>
        <v>0</v>
      </c>
      <c r="I20" s="589"/>
      <c r="J20" s="613" t="s">
        <v>1</v>
      </c>
      <c r="M20" s="614"/>
    </row>
    <row r="21" spans="1:13">
      <c r="A21" s="586" t="s">
        <v>301</v>
      </c>
      <c r="B21" s="587">
        <v>34.799999999999997</v>
      </c>
      <c r="C21" s="588"/>
      <c r="D21" s="587">
        <f t="shared" si="0"/>
        <v>34.799999999999997</v>
      </c>
      <c r="E21" s="588"/>
      <c r="F21" s="587">
        <f t="shared" si="1"/>
        <v>34.799999999999997</v>
      </c>
      <c r="G21" s="588"/>
      <c r="H21" s="587">
        <f t="shared" si="2"/>
        <v>0</v>
      </c>
      <c r="I21" s="589"/>
      <c r="J21" s="613" t="s">
        <v>1</v>
      </c>
      <c r="M21" s="614"/>
    </row>
    <row r="22" spans="1:13">
      <c r="A22" s="586" t="s">
        <v>302</v>
      </c>
      <c r="B22" s="587">
        <v>118.8</v>
      </c>
      <c r="C22" s="588"/>
      <c r="D22" s="587">
        <f>B22+5</f>
        <v>123.8</v>
      </c>
      <c r="E22" s="588"/>
      <c r="F22" s="587">
        <f t="shared" si="1"/>
        <v>123.8</v>
      </c>
      <c r="G22" s="588"/>
      <c r="H22" s="587">
        <f t="shared" si="2"/>
        <v>0</v>
      </c>
      <c r="I22" s="589"/>
      <c r="J22" s="613" t="s">
        <v>1</v>
      </c>
      <c r="M22" s="614"/>
    </row>
    <row r="23" spans="1:13">
      <c r="A23" s="586" t="s">
        <v>303</v>
      </c>
      <c r="B23" s="587">
        <v>13.2</v>
      </c>
      <c r="C23" s="588"/>
      <c r="D23" s="587">
        <f t="shared" si="0"/>
        <v>13.2</v>
      </c>
      <c r="E23" s="588"/>
      <c r="F23" s="587">
        <f t="shared" si="1"/>
        <v>13.2</v>
      </c>
      <c r="G23" s="588"/>
      <c r="H23" s="587">
        <f t="shared" si="2"/>
        <v>0</v>
      </c>
      <c r="I23" s="589"/>
      <c r="J23" s="613" t="s">
        <v>1</v>
      </c>
      <c r="M23" s="614"/>
    </row>
    <row r="24" spans="1:13">
      <c r="A24" s="586" t="s">
        <v>304</v>
      </c>
      <c r="B24" s="587">
        <v>19.2</v>
      </c>
      <c r="C24" s="588"/>
      <c r="D24" s="587">
        <f t="shared" si="0"/>
        <v>19.2</v>
      </c>
      <c r="E24" s="588"/>
      <c r="F24" s="587">
        <f t="shared" si="1"/>
        <v>19.2</v>
      </c>
      <c r="G24" s="588"/>
      <c r="H24" s="587">
        <f t="shared" si="2"/>
        <v>0</v>
      </c>
      <c r="I24" s="589"/>
      <c r="J24" s="613" t="s">
        <v>1</v>
      </c>
      <c r="M24" s="614"/>
    </row>
    <row r="25" spans="1:13">
      <c r="A25" s="586" t="s">
        <v>305</v>
      </c>
      <c r="B25" s="587">
        <v>7.2</v>
      </c>
      <c r="C25" s="588"/>
      <c r="D25" s="587">
        <f t="shared" si="0"/>
        <v>7.2</v>
      </c>
      <c r="E25" s="588"/>
      <c r="F25" s="587">
        <f t="shared" si="1"/>
        <v>7.2</v>
      </c>
      <c r="G25" s="588"/>
      <c r="H25" s="587">
        <f t="shared" si="2"/>
        <v>0</v>
      </c>
      <c r="I25" s="589"/>
      <c r="J25" s="613" t="s">
        <v>1</v>
      </c>
      <c r="M25" s="614"/>
    </row>
    <row r="26" spans="1:13">
      <c r="A26" s="586" t="s">
        <v>306</v>
      </c>
      <c r="B26" s="587">
        <v>6</v>
      </c>
      <c r="C26" s="588"/>
      <c r="D26" s="587">
        <f t="shared" si="0"/>
        <v>6</v>
      </c>
      <c r="E26" s="588"/>
      <c r="F26" s="587">
        <f t="shared" si="1"/>
        <v>6</v>
      </c>
      <c r="G26" s="588"/>
      <c r="H26" s="587">
        <f t="shared" si="2"/>
        <v>0</v>
      </c>
      <c r="I26" s="589"/>
      <c r="J26" s="613" t="s">
        <v>1</v>
      </c>
      <c r="M26" s="614"/>
    </row>
    <row r="27" spans="1:13">
      <c r="A27" s="586" t="s">
        <v>307</v>
      </c>
      <c r="B27" s="587">
        <v>2.4</v>
      </c>
      <c r="C27" s="588"/>
      <c r="D27" s="587">
        <f t="shared" si="0"/>
        <v>2.4</v>
      </c>
      <c r="E27" s="588"/>
      <c r="F27" s="587">
        <f t="shared" si="1"/>
        <v>2.4</v>
      </c>
      <c r="G27" s="588"/>
      <c r="H27" s="587">
        <f t="shared" si="2"/>
        <v>0</v>
      </c>
      <c r="I27" s="589"/>
      <c r="J27" s="613" t="s">
        <v>1</v>
      </c>
      <c r="M27" s="614"/>
    </row>
    <row r="28" spans="1:13">
      <c r="A28" s="586" t="s">
        <v>308</v>
      </c>
      <c r="B28" s="587">
        <v>1.2</v>
      </c>
      <c r="C28" s="615"/>
      <c r="D28" s="587">
        <f t="shared" si="0"/>
        <v>1.2</v>
      </c>
      <c r="E28" s="615"/>
      <c r="F28" s="587">
        <f t="shared" si="1"/>
        <v>1.2</v>
      </c>
      <c r="G28" s="615"/>
      <c r="H28" s="587">
        <f t="shared" si="2"/>
        <v>0</v>
      </c>
      <c r="I28" s="616"/>
      <c r="J28" s="613" t="s">
        <v>1</v>
      </c>
      <c r="M28" s="614"/>
    </row>
    <row r="29" spans="1:13">
      <c r="A29" s="590" t="s">
        <v>309</v>
      </c>
      <c r="B29" s="591">
        <f>SUM(B12:B28)</f>
        <v>1373.0000000000002</v>
      </c>
      <c r="C29" s="592"/>
      <c r="D29" s="591">
        <f>SUM(D12:D28)</f>
        <v>1497</v>
      </c>
      <c r="E29" s="592"/>
      <c r="F29" s="591">
        <f>SUM(F12:F28)</f>
        <v>1497</v>
      </c>
      <c r="G29" s="592"/>
      <c r="H29" s="591">
        <f>SUM(H12:H28)</f>
        <v>0</v>
      </c>
      <c r="I29" s="593"/>
      <c r="J29" s="613" t="s">
        <v>1</v>
      </c>
    </row>
    <row r="30" spans="1:13">
      <c r="A30" s="594" t="s">
        <v>310</v>
      </c>
      <c r="B30" s="595"/>
      <c r="C30" s="596">
        <v>177020.64</v>
      </c>
      <c r="D30" s="595"/>
      <c r="E30" s="596">
        <f>C30</f>
        <v>177020.64</v>
      </c>
      <c r="F30" s="597"/>
      <c r="G30" s="596">
        <f>E30</f>
        <v>177020.64</v>
      </c>
      <c r="H30" s="595"/>
      <c r="I30" s="598"/>
      <c r="J30" s="613" t="s">
        <v>1</v>
      </c>
    </row>
    <row r="31" spans="1:13">
      <c r="A31" s="594" t="s">
        <v>311</v>
      </c>
      <c r="B31" s="599"/>
      <c r="C31" s="596">
        <v>88107.843182265555</v>
      </c>
      <c r="D31" s="595"/>
      <c r="E31" s="596">
        <f>C31</f>
        <v>88107.843182265555</v>
      </c>
      <c r="F31" s="597"/>
      <c r="G31" s="596">
        <f>E31</f>
        <v>88107.843182265555</v>
      </c>
      <c r="H31" s="595"/>
      <c r="I31" s="598"/>
      <c r="J31" s="613" t="s">
        <v>1</v>
      </c>
    </row>
    <row r="32" spans="1:13" ht="16.5" thickBot="1">
      <c r="A32" s="600" t="s">
        <v>312</v>
      </c>
      <c r="B32" s="601"/>
      <c r="C32" s="617">
        <v>12</v>
      </c>
      <c r="D32" s="603"/>
      <c r="E32" s="618">
        <f>C32</f>
        <v>12</v>
      </c>
      <c r="F32" s="603"/>
      <c r="G32" s="602">
        <f>E32</f>
        <v>12</v>
      </c>
      <c r="H32" s="603"/>
      <c r="I32" s="604"/>
      <c r="J32" s="613" t="s">
        <v>67</v>
      </c>
    </row>
    <row r="33" spans="1:10">
      <c r="A33" s="619"/>
      <c r="B33" s="620"/>
      <c r="C33" s="620"/>
      <c r="D33" s="620"/>
      <c r="E33" s="620"/>
      <c r="F33" s="620"/>
      <c r="G33" s="620"/>
      <c r="H33" s="620"/>
      <c r="I33" s="620"/>
      <c r="J33" s="621"/>
    </row>
    <row r="34" spans="1:10">
      <c r="A34" s="622"/>
      <c r="B34" s="622"/>
      <c r="C34" s="622"/>
      <c r="D34" s="622"/>
      <c r="E34" s="622"/>
      <c r="F34" s="622"/>
      <c r="G34" s="622"/>
      <c r="H34" s="622"/>
      <c r="I34" s="622"/>
      <c r="J34" s="623"/>
    </row>
    <row r="35" spans="1:10" ht="20.25">
      <c r="A35" s="607"/>
      <c r="B35" s="608"/>
      <c r="C35" s="608"/>
      <c r="D35" s="608"/>
      <c r="E35" s="608"/>
      <c r="F35" s="608"/>
      <c r="G35" s="608"/>
      <c r="H35" s="608"/>
    </row>
    <row r="36" spans="1:10" ht="67.5" customHeight="1">
      <c r="A36" s="607"/>
      <c r="B36" s="608"/>
      <c r="C36" s="608"/>
      <c r="D36" s="608"/>
      <c r="E36" s="608"/>
      <c r="F36" s="608"/>
      <c r="G36" s="608"/>
      <c r="H36" s="608"/>
    </row>
    <row r="37" spans="1:10" ht="20.25">
      <c r="A37" s="1303"/>
      <c r="B37" s="1303"/>
      <c r="C37" s="1303"/>
      <c r="D37" s="1303"/>
      <c r="E37" s="1303"/>
      <c r="F37" s="1303"/>
      <c r="G37" s="1303"/>
      <c r="H37" s="1303"/>
    </row>
    <row r="38" spans="1:10" ht="46.5" customHeight="1">
      <c r="A38" s="610"/>
      <c r="B38" s="611"/>
      <c r="C38" s="611"/>
      <c r="D38" s="611"/>
      <c r="E38" s="611"/>
      <c r="F38" s="611"/>
      <c r="G38" s="611"/>
      <c r="H38" s="611"/>
    </row>
    <row r="39" spans="1:10" ht="20.25">
      <c r="A39" s="1304"/>
      <c r="B39" s="1305"/>
      <c r="C39" s="1305"/>
      <c r="D39" s="1305"/>
      <c r="E39" s="1305"/>
      <c r="F39" s="1305"/>
      <c r="G39" s="1305"/>
      <c r="H39" s="1305"/>
    </row>
    <row r="40" spans="1:10">
      <c r="J40" s="612"/>
    </row>
  </sheetData>
  <mergeCells count="15">
    <mergeCell ref="A6:I6"/>
    <mergeCell ref="A1:I1"/>
    <mergeCell ref="A2:I2"/>
    <mergeCell ref="A3:I3"/>
    <mergeCell ref="A4:I4"/>
    <mergeCell ref="A5:I5"/>
    <mergeCell ref="A37:H37"/>
    <mergeCell ref="A39:H39"/>
    <mergeCell ref="A7:I7"/>
    <mergeCell ref="A8:I8"/>
    <mergeCell ref="A9:A11"/>
    <mergeCell ref="B9:C10"/>
    <mergeCell ref="D9:E10"/>
    <mergeCell ref="F9:G10"/>
    <mergeCell ref="H9:I10"/>
  </mergeCells>
  <printOptions horizontalCentered="1"/>
  <pageMargins left="0.5" right="0.5" top="0.5" bottom="0.55000000000000004" header="0" footer="0"/>
  <pageSetup scale="67" orientation="landscape" horizontalDpi="300" verticalDpi="300" r:id="rId1"/>
  <headerFooter alignWithMargins="0">
    <oddFooter>&amp;C&amp;"Times New Roman,Regular"Exhibit K - Summary of Requirements by Grade</oddFooter>
  </headerFooter>
</worksheet>
</file>

<file path=xl/worksheets/sheet22.xml><?xml version="1.0" encoding="utf-8"?>
<worksheet xmlns="http://schemas.openxmlformats.org/spreadsheetml/2006/main" xmlns:r="http://schemas.openxmlformats.org/officeDocument/2006/relationships">
  <dimension ref="A1:Z204"/>
  <sheetViews>
    <sheetView view="pageBreakPreview" zoomScale="85" zoomScaleNormal="75" zoomScaleSheetLayoutView="85" workbookViewId="0">
      <selection activeCell="A33" sqref="A10:XFD33"/>
    </sheetView>
  </sheetViews>
  <sheetFormatPr defaultRowHeight="15.75"/>
  <cols>
    <col min="1" max="1" width="65.33203125" style="624" customWidth="1"/>
    <col min="2" max="2" width="8.88671875" style="624"/>
    <col min="3" max="3" width="10.109375" style="624" customWidth="1"/>
    <col min="4" max="4" width="8.88671875" style="624"/>
    <col min="5" max="5" width="10.6640625" style="624" customWidth="1"/>
    <col min="6" max="6" width="8.88671875" style="624"/>
    <col min="7" max="7" width="10.5546875" style="624" bestFit="1" customWidth="1"/>
    <col min="8" max="8" width="8.88671875" style="624"/>
    <col min="9" max="9" width="10.33203125" style="624" customWidth="1"/>
    <col min="10" max="12" width="8.88671875" style="624" hidden="1" customWidth="1"/>
    <col min="13" max="13" width="4.77734375" style="676" customWidth="1"/>
    <col min="14" max="14" width="8.88671875" style="626"/>
    <col min="15" max="16384" width="8.88671875" style="624"/>
  </cols>
  <sheetData>
    <row r="1" spans="1:13" ht="19.149999999999999" customHeight="1">
      <c r="A1" s="1352" t="s">
        <v>314</v>
      </c>
      <c r="B1" s="1351"/>
      <c r="C1" s="1351"/>
      <c r="D1" s="1351"/>
      <c r="E1" s="1351"/>
      <c r="F1" s="1351"/>
      <c r="G1" s="1351"/>
      <c r="H1" s="1351"/>
      <c r="I1" s="1351"/>
      <c r="M1" s="625" t="s">
        <v>1</v>
      </c>
    </row>
    <row r="2" spans="1:13" ht="19.149999999999999" customHeight="1">
      <c r="A2" s="1353"/>
      <c r="B2" s="1354"/>
      <c r="C2" s="1354"/>
      <c r="D2" s="1354"/>
      <c r="E2" s="1354"/>
      <c r="F2" s="1354"/>
      <c r="G2" s="1354"/>
      <c r="H2" s="1354"/>
      <c r="I2" s="1354"/>
      <c r="M2" s="625" t="s">
        <v>1</v>
      </c>
    </row>
    <row r="3" spans="1:13" ht="18.75">
      <c r="A3" s="1355" t="s">
        <v>315</v>
      </c>
      <c r="B3" s="1351"/>
      <c r="C3" s="1351"/>
      <c r="D3" s="1351"/>
      <c r="E3" s="1351"/>
      <c r="F3" s="1351"/>
      <c r="G3" s="1351"/>
      <c r="H3" s="1351"/>
      <c r="I3" s="1351"/>
      <c r="M3" s="625" t="s">
        <v>1</v>
      </c>
    </row>
    <row r="4" spans="1:13" ht="16.5">
      <c r="A4" s="1356" t="s">
        <v>69</v>
      </c>
      <c r="B4" s="1351"/>
      <c r="C4" s="1351"/>
      <c r="D4" s="1351"/>
      <c r="E4" s="1351"/>
      <c r="F4" s="1351"/>
      <c r="G4" s="1351"/>
      <c r="H4" s="1351"/>
      <c r="I4" s="1351"/>
      <c r="M4" s="625" t="s">
        <v>1</v>
      </c>
    </row>
    <row r="5" spans="1:13" ht="16.5">
      <c r="A5" s="1356" t="s">
        <v>4</v>
      </c>
      <c r="B5" s="1351"/>
      <c r="C5" s="1351"/>
      <c r="D5" s="1351"/>
      <c r="E5" s="1351"/>
      <c r="F5" s="1351"/>
      <c r="G5" s="1351"/>
      <c r="H5" s="1351"/>
      <c r="I5" s="1351"/>
      <c r="M5" s="625" t="s">
        <v>1</v>
      </c>
    </row>
    <row r="6" spans="1:13">
      <c r="A6" s="1350" t="s">
        <v>5</v>
      </c>
      <c r="B6" s="1351"/>
      <c r="C6" s="1351"/>
      <c r="D6" s="1351"/>
      <c r="E6" s="1351"/>
      <c r="F6" s="1351"/>
      <c r="G6" s="1351"/>
      <c r="H6" s="1351"/>
      <c r="I6" s="1351"/>
      <c r="M6" s="625" t="s">
        <v>1</v>
      </c>
    </row>
    <row r="7" spans="1:13" ht="11.25" customHeight="1">
      <c r="A7" s="1340"/>
      <c r="B7" s="1340"/>
      <c r="C7" s="1340"/>
      <c r="D7" s="1340"/>
      <c r="E7" s="1340"/>
      <c r="F7" s="1340"/>
      <c r="G7" s="1340"/>
      <c r="H7" s="1340"/>
      <c r="I7" s="1340"/>
      <c r="M7" s="625" t="s">
        <v>1</v>
      </c>
    </row>
    <row r="8" spans="1:13" ht="32.25" customHeight="1">
      <c r="A8" s="1341" t="s">
        <v>316</v>
      </c>
      <c r="B8" s="1343" t="s">
        <v>317</v>
      </c>
      <c r="C8" s="1344"/>
      <c r="D8" s="1345" t="s">
        <v>318</v>
      </c>
      <c r="E8" s="1346"/>
      <c r="F8" s="1347" t="s">
        <v>53</v>
      </c>
      <c r="G8" s="1348"/>
      <c r="H8" s="1347" t="s">
        <v>319</v>
      </c>
      <c r="I8" s="1349"/>
      <c r="J8" s="582"/>
      <c r="M8" s="625" t="s">
        <v>1</v>
      </c>
    </row>
    <row r="9" spans="1:13" ht="25.5" customHeight="1" thickBot="1">
      <c r="A9" s="1342"/>
      <c r="B9" s="627" t="s">
        <v>8</v>
      </c>
      <c r="C9" s="628" t="s">
        <v>9</v>
      </c>
      <c r="D9" s="627" t="s">
        <v>8</v>
      </c>
      <c r="E9" s="628" t="s">
        <v>9</v>
      </c>
      <c r="F9" s="627" t="s">
        <v>8</v>
      </c>
      <c r="G9" s="628" t="s">
        <v>9</v>
      </c>
      <c r="H9" s="627" t="s">
        <v>8</v>
      </c>
      <c r="I9" s="629" t="s">
        <v>9</v>
      </c>
      <c r="J9" s="582"/>
      <c r="M9" s="625" t="s">
        <v>1</v>
      </c>
    </row>
    <row r="10" spans="1:13">
      <c r="A10" s="630" t="s">
        <v>320</v>
      </c>
      <c r="B10" s="631">
        <v>7288</v>
      </c>
      <c r="C10" s="632">
        <v>650982</v>
      </c>
      <c r="D10" s="631">
        <v>8220</v>
      </c>
      <c r="E10" s="632">
        <v>644965</v>
      </c>
      <c r="F10" s="631">
        <v>8113</v>
      </c>
      <c r="G10" s="632">
        <v>605296</v>
      </c>
      <c r="H10" s="631">
        <f>F10-D10</f>
        <v>-107</v>
      </c>
      <c r="I10" s="633">
        <f>G10-E10</f>
        <v>-39669</v>
      </c>
      <c r="J10" s="582"/>
      <c r="M10" s="625" t="s">
        <v>1</v>
      </c>
    </row>
    <row r="11" spans="1:13">
      <c r="A11" s="634" t="s">
        <v>321</v>
      </c>
      <c r="B11" s="631"/>
      <c r="C11" s="635">
        <v>7952</v>
      </c>
      <c r="D11" s="631"/>
      <c r="E11" s="635">
        <v>6750</v>
      </c>
      <c r="F11" s="631"/>
      <c r="G11" s="635">
        <v>6787</v>
      </c>
      <c r="H11" s="631">
        <f>F11-D11</f>
        <v>0</v>
      </c>
      <c r="I11" s="636">
        <f>G11-E11</f>
        <v>37</v>
      </c>
      <c r="J11" s="637" t="s">
        <v>322</v>
      </c>
      <c r="K11" s="624" t="s">
        <v>323</v>
      </c>
      <c r="M11" s="625" t="s">
        <v>1</v>
      </c>
    </row>
    <row r="12" spans="1:13">
      <c r="A12" s="634" t="s">
        <v>324</v>
      </c>
      <c r="B12" s="638">
        <f>B13+B14</f>
        <v>1183</v>
      </c>
      <c r="C12" s="635">
        <v>113785</v>
      </c>
      <c r="D12" s="638">
        <f t="shared" ref="D12:F12" si="0">D13+D14</f>
        <v>1075</v>
      </c>
      <c r="E12" s="635">
        <v>115834</v>
      </c>
      <c r="F12" s="638">
        <f t="shared" si="0"/>
        <v>1051</v>
      </c>
      <c r="G12" s="635">
        <v>113467</v>
      </c>
      <c r="H12" s="631">
        <f>F12-D12</f>
        <v>-24</v>
      </c>
      <c r="I12" s="636">
        <f t="shared" ref="I12:I15" si="1">G12-E12</f>
        <v>-2367</v>
      </c>
      <c r="J12" s="582">
        <v>93</v>
      </c>
      <c r="M12" s="625" t="s">
        <v>1</v>
      </c>
    </row>
    <row r="13" spans="1:13">
      <c r="A13" s="639" t="s">
        <v>325</v>
      </c>
      <c r="B13" s="640">
        <v>31</v>
      </c>
      <c r="C13" s="641"/>
      <c r="D13" s="640">
        <v>63</v>
      </c>
      <c r="E13" s="641"/>
      <c r="F13" s="640">
        <v>62</v>
      </c>
      <c r="G13" s="641"/>
      <c r="H13" s="640">
        <f t="shared" ref="H13:H15" si="2">F13-D13</f>
        <v>-1</v>
      </c>
      <c r="I13" s="642">
        <f t="shared" si="1"/>
        <v>0</v>
      </c>
      <c r="J13" s="582"/>
      <c r="M13" s="625" t="s">
        <v>1</v>
      </c>
    </row>
    <row r="14" spans="1:13">
      <c r="A14" s="639" t="s">
        <v>326</v>
      </c>
      <c r="B14" s="640">
        <v>1152</v>
      </c>
      <c r="C14" s="641"/>
      <c r="D14" s="640">
        <v>1012</v>
      </c>
      <c r="E14" s="641"/>
      <c r="F14" s="640">
        <v>989</v>
      </c>
      <c r="G14" s="641"/>
      <c r="H14" s="640">
        <f t="shared" si="2"/>
        <v>-23</v>
      </c>
      <c r="I14" s="642">
        <f t="shared" si="1"/>
        <v>0</v>
      </c>
      <c r="J14" s="582"/>
      <c r="M14" s="625" t="s">
        <v>1</v>
      </c>
    </row>
    <row r="15" spans="1:13">
      <c r="A15" s="643" t="s">
        <v>327</v>
      </c>
      <c r="B15" s="644"/>
      <c r="C15" s="645">
        <v>78</v>
      </c>
      <c r="D15" s="644"/>
      <c r="E15" s="645">
        <v>384</v>
      </c>
      <c r="F15" s="644"/>
      <c r="G15" s="645">
        <v>207</v>
      </c>
      <c r="H15" s="631">
        <f t="shared" si="2"/>
        <v>0</v>
      </c>
      <c r="I15" s="636">
        <f t="shared" si="1"/>
        <v>-177</v>
      </c>
      <c r="J15" s="582"/>
      <c r="M15" s="625" t="s">
        <v>1</v>
      </c>
    </row>
    <row r="16" spans="1:13">
      <c r="A16" s="646" t="s">
        <v>328</v>
      </c>
      <c r="B16" s="647">
        <f>+B10+B11+B12+B15</f>
        <v>8471</v>
      </c>
      <c r="C16" s="648">
        <f t="shared" ref="C16:I16" si="3">+C10+C11+C12+C15</f>
        <v>772797</v>
      </c>
      <c r="D16" s="647">
        <f>+D10+D11+D12+D15</f>
        <v>9295</v>
      </c>
      <c r="E16" s="648">
        <f t="shared" si="3"/>
        <v>767933</v>
      </c>
      <c r="F16" s="647">
        <f t="shared" si="3"/>
        <v>9164</v>
      </c>
      <c r="G16" s="649">
        <f t="shared" si="3"/>
        <v>725757</v>
      </c>
      <c r="H16" s="648">
        <f>+H10+H11+H12+H15</f>
        <v>-131</v>
      </c>
      <c r="I16" s="649">
        <f t="shared" si="3"/>
        <v>-42176</v>
      </c>
      <c r="J16" s="650">
        <f>697+630+957+2333</f>
        <v>4617</v>
      </c>
      <c r="K16" s="624">
        <f>2451-93</f>
        <v>2358</v>
      </c>
      <c r="L16" s="624">
        <f>+E16-G16</f>
        <v>42176</v>
      </c>
      <c r="M16" s="625" t="s">
        <v>1</v>
      </c>
    </row>
    <row r="17" spans="1:15">
      <c r="A17" s="634" t="s">
        <v>329</v>
      </c>
      <c r="B17" s="631"/>
      <c r="C17" s="635"/>
      <c r="D17" s="631"/>
      <c r="E17" s="635"/>
      <c r="F17" s="631"/>
      <c r="G17" s="635"/>
      <c r="H17" s="631"/>
      <c r="I17" s="636"/>
      <c r="J17" s="582"/>
      <c r="M17" s="625" t="s">
        <v>1</v>
      </c>
    </row>
    <row r="18" spans="1:15">
      <c r="A18" s="651" t="s">
        <v>330</v>
      </c>
      <c r="B18" s="631"/>
      <c r="C18" s="635">
        <v>335927</v>
      </c>
      <c r="D18" s="631"/>
      <c r="E18" s="635">
        <v>335350</v>
      </c>
      <c r="F18" s="631"/>
      <c r="G18" s="635">
        <v>345003</v>
      </c>
      <c r="H18" s="631"/>
      <c r="I18" s="636">
        <f>G18-E18</f>
        <v>9653</v>
      </c>
      <c r="J18" s="582">
        <v>359</v>
      </c>
      <c r="K18" s="624">
        <f>1171+93</f>
        <v>1264</v>
      </c>
      <c r="L18" s="624">
        <f t="shared" ref="L18:L38" si="4">+E18-G18</f>
        <v>-9653</v>
      </c>
      <c r="M18" s="625" t="s">
        <v>1</v>
      </c>
    </row>
    <row r="19" spans="1:15">
      <c r="A19" s="651" t="s">
        <v>331</v>
      </c>
      <c r="B19" s="631"/>
      <c r="C19" s="635">
        <v>0</v>
      </c>
      <c r="D19" s="631"/>
      <c r="E19" s="635">
        <v>1</v>
      </c>
      <c r="F19" s="631"/>
      <c r="G19" s="635">
        <v>1</v>
      </c>
      <c r="H19" s="631"/>
      <c r="I19" s="636"/>
      <c r="J19" s="582"/>
      <c r="M19" s="625" t="s">
        <v>1</v>
      </c>
    </row>
    <row r="20" spans="1:15">
      <c r="A20" s="651" t="s">
        <v>332</v>
      </c>
      <c r="B20" s="631"/>
      <c r="C20" s="635">
        <v>43595</v>
      </c>
      <c r="D20" s="631"/>
      <c r="E20" s="635">
        <v>35577</v>
      </c>
      <c r="F20" s="631"/>
      <c r="G20" s="635">
        <v>32379</v>
      </c>
      <c r="H20" s="631"/>
      <c r="I20" s="636">
        <f t="shared" ref="I20:I37" si="5">G20-E20</f>
        <v>-3198</v>
      </c>
      <c r="J20" s="582"/>
      <c r="K20" s="624">
        <v>110</v>
      </c>
      <c r="L20" s="624">
        <f t="shared" si="4"/>
        <v>3198</v>
      </c>
      <c r="M20" s="625" t="s">
        <v>1</v>
      </c>
    </row>
    <row r="21" spans="1:15">
      <c r="A21" s="651" t="s">
        <v>333</v>
      </c>
      <c r="B21" s="631"/>
      <c r="C21" s="635">
        <v>13347</v>
      </c>
      <c r="D21" s="631"/>
      <c r="E21" s="635">
        <v>12356</v>
      </c>
      <c r="F21" s="631"/>
      <c r="G21" s="635">
        <v>12008</v>
      </c>
      <c r="H21" s="631"/>
      <c r="I21" s="636">
        <f t="shared" si="5"/>
        <v>-348</v>
      </c>
      <c r="J21" s="582"/>
      <c r="K21" s="624">
        <v>0</v>
      </c>
      <c r="L21" s="624">
        <f t="shared" si="4"/>
        <v>348</v>
      </c>
      <c r="M21" s="625" t="s">
        <v>1</v>
      </c>
    </row>
    <row r="22" spans="1:15">
      <c r="A22" s="651" t="s">
        <v>334</v>
      </c>
      <c r="B22" s="631"/>
      <c r="C22" s="635">
        <v>195693</v>
      </c>
      <c r="D22" s="631"/>
      <c r="E22" s="635">
        <v>202111</v>
      </c>
      <c r="F22" s="631"/>
      <c r="G22" s="635">
        <v>202199</v>
      </c>
      <c r="H22" s="631"/>
      <c r="I22" s="636">
        <f t="shared" si="5"/>
        <v>88</v>
      </c>
      <c r="J22" s="582">
        <f>4220-576</f>
        <v>3644</v>
      </c>
      <c r="L22" s="624">
        <f t="shared" si="4"/>
        <v>-88</v>
      </c>
      <c r="M22" s="625" t="s">
        <v>1</v>
      </c>
    </row>
    <row r="23" spans="1:15">
      <c r="A23" s="651" t="s">
        <v>335</v>
      </c>
      <c r="B23" s="631"/>
      <c r="C23" s="635">
        <v>32600</v>
      </c>
      <c r="D23" s="631"/>
      <c r="E23" s="635">
        <v>17860</v>
      </c>
      <c r="F23" s="631"/>
      <c r="G23" s="635">
        <v>23361</v>
      </c>
      <c r="H23" s="631"/>
      <c r="I23" s="636">
        <f t="shared" si="5"/>
        <v>5501</v>
      </c>
      <c r="J23" s="582"/>
      <c r="L23" s="624">
        <f t="shared" si="4"/>
        <v>-5501</v>
      </c>
      <c r="M23" s="625" t="s">
        <v>1</v>
      </c>
    </row>
    <row r="24" spans="1:15">
      <c r="A24" s="651" t="s">
        <v>336</v>
      </c>
      <c r="B24" s="631"/>
      <c r="C24" s="635">
        <v>63261</v>
      </c>
      <c r="D24" s="631"/>
      <c r="E24" s="635">
        <v>78657</v>
      </c>
      <c r="F24" s="631"/>
      <c r="G24" s="635">
        <v>78149</v>
      </c>
      <c r="H24" s="631"/>
      <c r="I24" s="636">
        <f t="shared" si="5"/>
        <v>-508</v>
      </c>
      <c r="J24" s="582">
        <v>332</v>
      </c>
      <c r="K24" s="624">
        <v>175</v>
      </c>
      <c r="L24" s="624">
        <f t="shared" si="4"/>
        <v>508</v>
      </c>
      <c r="M24" s="625" t="s">
        <v>1</v>
      </c>
    </row>
    <row r="25" spans="1:15">
      <c r="A25" s="651" t="s">
        <v>337</v>
      </c>
      <c r="B25" s="631"/>
      <c r="C25" s="635">
        <v>1141</v>
      </c>
      <c r="D25" s="631"/>
      <c r="E25" s="635">
        <v>684</v>
      </c>
      <c r="F25" s="631"/>
      <c r="G25" s="635">
        <v>632</v>
      </c>
      <c r="H25" s="631"/>
      <c r="I25" s="636">
        <f t="shared" si="5"/>
        <v>-52</v>
      </c>
      <c r="J25" s="582"/>
      <c r="L25" s="624">
        <f t="shared" si="4"/>
        <v>52</v>
      </c>
      <c r="M25" s="625" t="s">
        <v>1</v>
      </c>
    </row>
    <row r="26" spans="1:15">
      <c r="A26" s="651" t="s">
        <v>338</v>
      </c>
      <c r="B26" s="631"/>
      <c r="C26" s="635">
        <v>147326</v>
      </c>
      <c r="D26" s="631"/>
      <c r="E26" s="635">
        <v>91947</v>
      </c>
      <c r="F26" s="631"/>
      <c r="G26" s="635">
        <v>81111</v>
      </c>
      <c r="H26" s="631"/>
      <c r="I26" s="636">
        <f t="shared" si="5"/>
        <v>-10836</v>
      </c>
      <c r="J26" s="582"/>
      <c r="K26" s="624">
        <v>14918</v>
      </c>
      <c r="L26" s="624">
        <f t="shared" si="4"/>
        <v>10836</v>
      </c>
      <c r="M26" s="625" t="s">
        <v>1</v>
      </c>
    </row>
    <row r="27" spans="1:15">
      <c r="A27" s="651" t="s">
        <v>339</v>
      </c>
      <c r="B27" s="631"/>
      <c r="C27" s="635">
        <v>197185</v>
      </c>
      <c r="D27" s="631"/>
      <c r="E27" s="635">
        <v>154251</v>
      </c>
      <c r="F27" s="631"/>
      <c r="G27" s="635">
        <v>141502</v>
      </c>
      <c r="H27" s="631"/>
      <c r="I27" s="636">
        <f t="shared" si="5"/>
        <v>-12749</v>
      </c>
      <c r="J27" s="582">
        <v>276</v>
      </c>
      <c r="K27" s="624">
        <v>14853</v>
      </c>
      <c r="L27" s="624">
        <f t="shared" si="4"/>
        <v>12749</v>
      </c>
      <c r="M27" s="625" t="s">
        <v>1</v>
      </c>
    </row>
    <row r="28" spans="1:15">
      <c r="A28" s="651" t="s">
        <v>340</v>
      </c>
      <c r="B28" s="631"/>
      <c r="C28" s="635">
        <v>89549</v>
      </c>
      <c r="D28" s="631"/>
      <c r="E28" s="635">
        <v>193551</v>
      </c>
      <c r="F28" s="631"/>
      <c r="G28" s="635">
        <v>175825</v>
      </c>
      <c r="H28" s="631"/>
      <c r="I28" s="636">
        <f t="shared" si="5"/>
        <v>-17726</v>
      </c>
      <c r="J28" s="582"/>
      <c r="K28" s="624">
        <v>135</v>
      </c>
      <c r="L28" s="624">
        <f t="shared" si="4"/>
        <v>17726</v>
      </c>
      <c r="M28" s="625" t="s">
        <v>1</v>
      </c>
    </row>
    <row r="29" spans="1:15">
      <c r="A29" s="651" t="s">
        <v>341</v>
      </c>
      <c r="B29" s="631"/>
      <c r="C29" s="635">
        <v>31735</v>
      </c>
      <c r="D29" s="631"/>
      <c r="E29" s="635">
        <v>14945</v>
      </c>
      <c r="F29" s="631"/>
      <c r="G29" s="635">
        <v>14647</v>
      </c>
      <c r="H29" s="631"/>
      <c r="I29" s="636">
        <f t="shared" si="5"/>
        <v>-298</v>
      </c>
      <c r="J29" s="582"/>
      <c r="L29" s="624">
        <f t="shared" si="4"/>
        <v>298</v>
      </c>
      <c r="M29" s="625" t="s">
        <v>1</v>
      </c>
      <c r="O29" s="650"/>
    </row>
    <row r="30" spans="1:15">
      <c r="A30" s="651" t="s">
        <v>342</v>
      </c>
      <c r="B30" s="631"/>
      <c r="C30" s="635">
        <v>0</v>
      </c>
      <c r="D30" s="631"/>
      <c r="E30" s="635">
        <v>104</v>
      </c>
      <c r="F30" s="631"/>
      <c r="G30" s="635">
        <v>0</v>
      </c>
      <c r="H30" s="631"/>
      <c r="I30" s="636">
        <f t="shared" si="5"/>
        <v>-104</v>
      </c>
      <c r="J30" s="582"/>
      <c r="L30" s="624">
        <f t="shared" si="4"/>
        <v>104</v>
      </c>
      <c r="M30" s="625" t="s">
        <v>1</v>
      </c>
    </row>
    <row r="31" spans="1:15">
      <c r="A31" s="651" t="s">
        <v>343</v>
      </c>
      <c r="B31" s="631"/>
      <c r="C31" s="635">
        <v>4491</v>
      </c>
      <c r="D31" s="631"/>
      <c r="E31" s="635">
        <v>4860</v>
      </c>
      <c r="F31" s="631"/>
      <c r="G31" s="635">
        <v>4837</v>
      </c>
      <c r="H31" s="631"/>
      <c r="I31" s="636"/>
      <c r="J31" s="582"/>
      <c r="M31" s="625" t="s">
        <v>1</v>
      </c>
    </row>
    <row r="32" spans="1:15">
      <c r="A32" s="651" t="s">
        <v>344</v>
      </c>
      <c r="B32" s="631"/>
      <c r="C32" s="635">
        <v>101673</v>
      </c>
      <c r="D32" s="631"/>
      <c r="E32" s="635">
        <v>71865</v>
      </c>
      <c r="F32" s="631"/>
      <c r="G32" s="635">
        <v>74540</v>
      </c>
      <c r="H32" s="631"/>
      <c r="I32" s="636">
        <f t="shared" si="5"/>
        <v>2675</v>
      </c>
      <c r="J32" s="582"/>
      <c r="K32" s="624">
        <v>10</v>
      </c>
      <c r="L32" s="624">
        <f t="shared" si="4"/>
        <v>-2675</v>
      </c>
      <c r="M32" s="625" t="s">
        <v>1</v>
      </c>
      <c r="O32" s="650"/>
    </row>
    <row r="33" spans="1:26">
      <c r="A33" s="651" t="s">
        <v>345</v>
      </c>
      <c r="B33" s="631"/>
      <c r="C33" s="635">
        <v>171</v>
      </c>
      <c r="D33" s="631"/>
      <c r="E33" s="635">
        <v>327</v>
      </c>
      <c r="F33" s="631"/>
      <c r="G33" s="635">
        <v>248</v>
      </c>
      <c r="H33" s="631"/>
      <c r="I33" s="636"/>
      <c r="J33" s="582"/>
      <c r="M33" s="625" t="s">
        <v>1</v>
      </c>
      <c r="O33" s="650"/>
    </row>
    <row r="34" spans="1:26">
      <c r="A34" s="651" t="s">
        <v>346</v>
      </c>
      <c r="B34" s="631"/>
      <c r="C34" s="635">
        <v>49695</v>
      </c>
      <c r="D34" s="631"/>
      <c r="E34" s="635">
        <v>47220</v>
      </c>
      <c r="F34" s="631"/>
      <c r="G34" s="635">
        <v>44441</v>
      </c>
      <c r="H34" s="631"/>
      <c r="I34" s="636">
        <f t="shared" si="5"/>
        <v>-2779</v>
      </c>
      <c r="J34" s="582"/>
      <c r="K34" s="624">
        <v>85</v>
      </c>
      <c r="L34" s="624">
        <f t="shared" si="4"/>
        <v>2779</v>
      </c>
      <c r="M34" s="625" t="s">
        <v>1</v>
      </c>
      <c r="O34" s="650"/>
    </row>
    <row r="35" spans="1:26">
      <c r="A35" s="651" t="s">
        <v>347</v>
      </c>
      <c r="B35" s="631"/>
      <c r="C35" s="635">
        <v>97718</v>
      </c>
      <c r="D35" s="631"/>
      <c r="E35" s="635">
        <v>84982</v>
      </c>
      <c r="F35" s="631"/>
      <c r="G35" s="635">
        <v>75383</v>
      </c>
      <c r="H35" s="631"/>
      <c r="I35" s="636"/>
      <c r="J35" s="582"/>
      <c r="M35" s="625" t="s">
        <v>1</v>
      </c>
      <c r="O35" s="650"/>
    </row>
    <row r="36" spans="1:26">
      <c r="A36" s="651" t="s">
        <v>348</v>
      </c>
      <c r="B36" s="631"/>
      <c r="C36" s="635">
        <v>19959</v>
      </c>
      <c r="D36" s="631"/>
      <c r="E36" s="635">
        <v>18571</v>
      </c>
      <c r="F36" s="631"/>
      <c r="G36" s="635">
        <v>18157</v>
      </c>
      <c r="H36" s="631"/>
      <c r="I36" s="636"/>
      <c r="J36" s="582"/>
      <c r="M36" s="625" t="s">
        <v>1</v>
      </c>
      <c r="O36" s="650"/>
    </row>
    <row r="37" spans="1:26">
      <c r="A37" s="651" t="s">
        <v>349</v>
      </c>
      <c r="B37" s="631"/>
      <c r="C37" s="635">
        <v>347</v>
      </c>
      <c r="D37" s="631"/>
      <c r="E37" s="635">
        <v>726</v>
      </c>
      <c r="F37" s="631"/>
      <c r="G37" s="635">
        <v>724</v>
      </c>
      <c r="H37" s="631"/>
      <c r="I37" s="636">
        <f t="shared" si="5"/>
        <v>-2</v>
      </c>
      <c r="J37" s="582"/>
      <c r="K37" s="624">
        <v>37758</v>
      </c>
      <c r="L37" s="624">
        <f t="shared" si="4"/>
        <v>2</v>
      </c>
      <c r="M37" s="625" t="s">
        <v>1</v>
      </c>
    </row>
    <row r="38" spans="1:26">
      <c r="A38" s="652" t="s">
        <v>350</v>
      </c>
      <c r="B38" s="653"/>
      <c r="C38" s="654">
        <f>SUM(C16:C37)</f>
        <v>2198210</v>
      </c>
      <c r="D38" s="653"/>
      <c r="E38" s="654">
        <f>SUM(E16:E37)</f>
        <v>2133878</v>
      </c>
      <c r="F38" s="653"/>
      <c r="G38" s="654">
        <f>SUM(G16:G37)</f>
        <v>2050904</v>
      </c>
      <c r="H38" s="653"/>
      <c r="I38" s="655">
        <f>SUM(I16:I37)</f>
        <v>-72859</v>
      </c>
      <c r="J38" s="582">
        <f>SUM(J12:J37)</f>
        <v>9321</v>
      </c>
      <c r="K38" s="624">
        <f>SUM(K16:K37)</f>
        <v>71666</v>
      </c>
      <c r="L38" s="624">
        <f t="shared" si="4"/>
        <v>82974</v>
      </c>
      <c r="M38" s="625" t="s">
        <v>1</v>
      </c>
    </row>
    <row r="39" spans="1:26" ht="16.899999999999999" customHeight="1">
      <c r="A39" s="651" t="s">
        <v>351</v>
      </c>
      <c r="B39" s="631"/>
      <c r="C39" s="635">
        <v>-100339.92799999999</v>
      </c>
      <c r="D39" s="631"/>
      <c r="E39" s="635">
        <f>-C40</f>
        <v>-57044.408000000003</v>
      </c>
      <c r="F39" s="631"/>
      <c r="G39" s="635">
        <f>-E40</f>
        <v>0</v>
      </c>
      <c r="H39" s="631"/>
      <c r="I39" s="636"/>
      <c r="J39" s="582"/>
      <c r="M39" s="625" t="s">
        <v>1</v>
      </c>
    </row>
    <row r="40" spans="1:26">
      <c r="A40" s="651" t="s">
        <v>352</v>
      </c>
      <c r="B40" s="631"/>
      <c r="C40" s="635">
        <v>57044.408000000003</v>
      </c>
      <c r="D40" s="631"/>
      <c r="E40" s="635">
        <v>0</v>
      </c>
      <c r="F40" s="631"/>
      <c r="G40" s="635">
        <v>0</v>
      </c>
      <c r="H40" s="631"/>
      <c r="I40" s="636"/>
      <c r="J40" s="582"/>
      <c r="M40" s="625" t="s">
        <v>1</v>
      </c>
    </row>
    <row r="41" spans="1:26">
      <c r="A41" s="651" t="s">
        <v>353</v>
      </c>
      <c r="B41" s="631"/>
      <c r="C41" s="635">
        <v>-12636.074469999998</v>
      </c>
      <c r="D41" s="631"/>
      <c r="E41" s="635">
        <v>0</v>
      </c>
      <c r="F41" s="631"/>
      <c r="G41" s="635">
        <v>0</v>
      </c>
      <c r="H41" s="631"/>
      <c r="I41" s="636"/>
      <c r="J41" s="582"/>
      <c r="M41" s="625" t="s">
        <v>1</v>
      </c>
    </row>
    <row r="42" spans="1:26">
      <c r="A42" s="651" t="s">
        <v>59</v>
      </c>
      <c r="B42" s="631"/>
      <c r="C42" s="635">
        <v>0</v>
      </c>
      <c r="D42" s="631"/>
      <c r="E42" s="635">
        <v>10000</v>
      </c>
      <c r="F42" s="631"/>
      <c r="G42" s="635">
        <v>15600</v>
      </c>
      <c r="H42" s="631"/>
      <c r="I42" s="636"/>
      <c r="J42" s="582"/>
      <c r="M42" s="625" t="s">
        <v>1</v>
      </c>
    </row>
    <row r="43" spans="1:26">
      <c r="A43" s="651" t="s">
        <v>354</v>
      </c>
      <c r="B43" s="631"/>
      <c r="C43" s="635">
        <v>5306</v>
      </c>
      <c r="D43" s="631"/>
      <c r="E43" s="635">
        <v>0</v>
      </c>
      <c r="F43" s="631"/>
      <c r="G43" s="635">
        <v>0</v>
      </c>
      <c r="H43" s="631"/>
      <c r="I43" s="636"/>
      <c r="J43" s="582"/>
      <c r="M43" s="625" t="s">
        <v>1</v>
      </c>
    </row>
    <row r="44" spans="1:26">
      <c r="A44" s="651" t="s">
        <v>112</v>
      </c>
      <c r="B44" s="644"/>
      <c r="C44" s="645">
        <v>-131941.734</v>
      </c>
      <c r="D44" s="644"/>
      <c r="E44" s="645">
        <f>-(50000+12500-666)</f>
        <v>-61834</v>
      </c>
      <c r="F44" s="644"/>
      <c r="G44" s="645">
        <v>-15600</v>
      </c>
      <c r="H44" s="644"/>
      <c r="I44" s="656"/>
      <c r="J44" s="582"/>
      <c r="M44" s="625" t="s">
        <v>1</v>
      </c>
    </row>
    <row r="45" spans="1:26" ht="16.5" customHeight="1" thickBot="1">
      <c r="A45" s="657" t="s">
        <v>355</v>
      </c>
      <c r="B45" s="658"/>
      <c r="C45" s="659">
        <f>SUM(C38:C44)</f>
        <v>2015642.6715300002</v>
      </c>
      <c r="D45" s="658"/>
      <c r="E45" s="659">
        <f>SUM(E38:E44)</f>
        <v>2024999.5919999999</v>
      </c>
      <c r="F45" s="658"/>
      <c r="G45" s="659">
        <f>SUM(G38:G41)</f>
        <v>2050904</v>
      </c>
      <c r="H45" s="658"/>
      <c r="I45" s="660"/>
      <c r="J45" s="582"/>
      <c r="M45" s="625" t="s">
        <v>1</v>
      </c>
      <c r="O45" s="1335"/>
      <c r="P45" s="1335"/>
      <c r="Q45" s="1335"/>
      <c r="R45" s="1335"/>
      <c r="S45" s="1335"/>
      <c r="T45" s="1335"/>
      <c r="U45" s="1335"/>
      <c r="V45" s="1335"/>
      <c r="W45" s="1335"/>
      <c r="X45" s="1335"/>
      <c r="Y45" s="1335"/>
      <c r="Z45" s="1335"/>
    </row>
    <row r="46" spans="1:26">
      <c r="A46" s="661"/>
      <c r="B46" s="662"/>
      <c r="C46" s="663"/>
      <c r="D46" s="662"/>
      <c r="E46" s="663"/>
      <c r="F46" s="662"/>
      <c r="G46" s="663"/>
      <c r="H46" s="662"/>
      <c r="I46" s="664"/>
      <c r="J46" s="582"/>
      <c r="M46" s="625" t="s">
        <v>1</v>
      </c>
      <c r="O46" s="1335"/>
      <c r="P46" s="1335"/>
      <c r="Q46" s="1335"/>
      <c r="R46" s="1335"/>
      <c r="S46" s="1335"/>
      <c r="T46" s="1335"/>
      <c r="U46" s="1335"/>
      <c r="V46" s="1335"/>
      <c r="W46" s="1335"/>
      <c r="X46" s="1335"/>
      <c r="Y46" s="1335"/>
      <c r="Z46" s="1335"/>
    </row>
    <row r="47" spans="1:26">
      <c r="A47" s="665" t="s">
        <v>356</v>
      </c>
      <c r="B47" s="631"/>
      <c r="C47" s="635"/>
      <c r="D47" s="631"/>
      <c r="E47" s="635"/>
      <c r="F47" s="631"/>
      <c r="G47" s="635"/>
      <c r="H47" s="631"/>
      <c r="I47" s="636"/>
      <c r="J47" s="582"/>
      <c r="M47" s="625" t="s">
        <v>1</v>
      </c>
      <c r="O47" s="1335"/>
      <c r="P47" s="1335"/>
      <c r="Q47" s="1335"/>
      <c r="R47" s="1335"/>
      <c r="S47" s="1335"/>
      <c r="T47" s="1335"/>
      <c r="U47" s="1335"/>
      <c r="V47" s="1335"/>
      <c r="W47" s="1335"/>
      <c r="X47" s="1335"/>
      <c r="Y47" s="1335"/>
      <c r="Z47" s="1335"/>
    </row>
    <row r="48" spans="1:26">
      <c r="A48" s="651" t="s">
        <v>357</v>
      </c>
      <c r="B48" s="666">
        <v>1290</v>
      </c>
      <c r="C48" s="632"/>
      <c r="D48" s="666">
        <v>1311</v>
      </c>
      <c r="E48" s="632"/>
      <c r="F48" s="666">
        <v>1287</v>
      </c>
      <c r="G48" s="632"/>
      <c r="H48" s="631"/>
      <c r="I48" s="633"/>
      <c r="J48" s="582"/>
      <c r="M48" s="625" t="s">
        <v>1</v>
      </c>
    </row>
    <row r="49" spans="1:14">
      <c r="A49" s="643" t="s">
        <v>358</v>
      </c>
      <c r="B49" s="667"/>
      <c r="C49" s="668">
        <v>7288</v>
      </c>
      <c r="D49" s="667"/>
      <c r="E49" s="668">
        <f>C49</f>
        <v>7288</v>
      </c>
      <c r="F49" s="667"/>
      <c r="G49" s="668">
        <f>E49</f>
        <v>7288</v>
      </c>
      <c r="H49" s="667"/>
      <c r="I49" s="669"/>
      <c r="J49" s="582"/>
      <c r="M49" s="625" t="s">
        <v>67</v>
      </c>
    </row>
    <row r="50" spans="1:14" hidden="1">
      <c r="A50" s="670" t="s">
        <v>359</v>
      </c>
      <c r="B50" s="671"/>
      <c r="C50" s="672">
        <v>0</v>
      </c>
      <c r="D50" s="671"/>
      <c r="E50" s="672">
        <v>0</v>
      </c>
      <c r="F50" s="671"/>
      <c r="G50" s="672">
        <v>0</v>
      </c>
      <c r="H50" s="671"/>
      <c r="I50" s="673"/>
      <c r="J50" s="582"/>
      <c r="M50" s="625" t="s">
        <v>1</v>
      </c>
    </row>
    <row r="51" spans="1:14">
      <c r="A51" s="674"/>
      <c r="B51" s="675"/>
      <c r="C51" s="675"/>
      <c r="D51" s="675"/>
      <c r="E51" s="675"/>
      <c r="F51" s="675"/>
      <c r="G51" s="675"/>
      <c r="H51" s="675"/>
      <c r="I51" s="675"/>
      <c r="J51" s="582"/>
    </row>
    <row r="52" spans="1:14">
      <c r="A52" s="1336"/>
      <c r="B52" s="1337"/>
      <c r="C52" s="1337"/>
      <c r="D52" s="1337"/>
      <c r="E52" s="1337"/>
      <c r="F52" s="1337"/>
      <c r="G52" s="1337"/>
      <c r="H52" s="1337"/>
      <c r="I52" s="1337"/>
      <c r="J52" s="1337"/>
      <c r="K52" s="1337"/>
      <c r="L52" s="1337"/>
      <c r="M52" s="1337"/>
    </row>
    <row r="53" spans="1:14">
      <c r="H53" s="677"/>
      <c r="I53" s="677"/>
      <c r="J53" s="582"/>
      <c r="M53" s="678"/>
      <c r="N53" s="679"/>
    </row>
    <row r="54" spans="1:14" ht="18.75">
      <c r="A54" s="1338"/>
      <c r="B54" s="1338"/>
      <c r="C54" s="1338"/>
      <c r="D54" s="1338"/>
      <c r="E54" s="1338"/>
      <c r="F54" s="1338"/>
      <c r="G54" s="1338"/>
      <c r="H54" s="1338"/>
      <c r="I54" s="1338"/>
      <c r="J54" s="582"/>
      <c r="M54" s="678"/>
      <c r="N54" s="679"/>
    </row>
    <row r="55" spans="1:14" s="582" customFormat="1" ht="27" customHeight="1">
      <c r="A55" s="1339"/>
      <c r="B55" s="1339"/>
      <c r="C55" s="1339"/>
      <c r="D55" s="1339"/>
      <c r="E55" s="1339"/>
      <c r="F55" s="1339"/>
      <c r="G55" s="1339"/>
      <c r="H55" s="1339"/>
      <c r="I55" s="1339"/>
      <c r="M55" s="606"/>
      <c r="N55" s="680"/>
    </row>
    <row r="56" spans="1:14" s="582" customFormat="1" ht="27" customHeight="1">
      <c r="A56" s="1339"/>
      <c r="B56" s="1339"/>
      <c r="C56" s="1339"/>
      <c r="D56" s="1339"/>
      <c r="E56" s="1339"/>
      <c r="F56" s="1339"/>
      <c r="G56" s="1339"/>
      <c r="H56" s="1339"/>
      <c r="I56" s="1339"/>
      <c r="M56" s="606"/>
      <c r="N56" s="680"/>
    </row>
    <row r="57" spans="1:14" s="582" customFormat="1" ht="27" customHeight="1">
      <c r="A57" s="1339"/>
      <c r="B57" s="1339"/>
      <c r="C57" s="1339"/>
      <c r="D57" s="1339"/>
      <c r="E57" s="1339"/>
      <c r="F57" s="1339"/>
      <c r="G57" s="1339"/>
      <c r="H57" s="1339"/>
      <c r="I57" s="1339"/>
      <c r="M57" s="606"/>
      <c r="N57" s="680"/>
    </row>
    <row r="58" spans="1:14" s="582" customFormat="1" ht="35.1" customHeight="1">
      <c r="A58" s="1330"/>
      <c r="B58" s="1330"/>
      <c r="C58" s="1330"/>
      <c r="D58" s="1330"/>
      <c r="E58" s="1330"/>
      <c r="F58" s="1330"/>
      <c r="G58" s="1330"/>
      <c r="H58" s="1330"/>
      <c r="I58" s="1330"/>
      <c r="M58" s="606"/>
      <c r="N58" s="680"/>
    </row>
    <row r="59" spans="1:14" s="582" customFormat="1" ht="39.75" customHeight="1">
      <c r="A59" s="1331"/>
      <c r="B59" s="1331"/>
      <c r="C59" s="1331"/>
      <c r="D59" s="1331"/>
      <c r="E59" s="1331"/>
      <c r="F59" s="1331"/>
      <c r="G59" s="1331"/>
      <c r="H59" s="1331"/>
      <c r="I59" s="1331"/>
      <c r="M59" s="606"/>
      <c r="N59" s="680"/>
    </row>
    <row r="60" spans="1:14" s="582" customFormat="1" ht="27" customHeight="1">
      <c r="A60" s="1331"/>
      <c r="B60" s="1331"/>
      <c r="C60" s="1331"/>
      <c r="D60" s="1331"/>
      <c r="E60" s="1331"/>
      <c r="F60" s="1331"/>
      <c r="G60" s="1331"/>
      <c r="H60" s="1331"/>
      <c r="I60" s="1331"/>
      <c r="M60" s="606"/>
      <c r="N60" s="680"/>
    </row>
    <row r="61" spans="1:14" s="582" customFormat="1" ht="39.75" customHeight="1">
      <c r="A61" s="1331"/>
      <c r="B61" s="1331"/>
      <c r="C61" s="1331"/>
      <c r="D61" s="1331"/>
      <c r="E61" s="1331"/>
      <c r="F61" s="1331"/>
      <c r="G61" s="1331"/>
      <c r="H61" s="1331"/>
      <c r="I61" s="1331"/>
      <c r="M61" s="606"/>
      <c r="N61" s="680"/>
    </row>
    <row r="62" spans="1:14" s="582" customFormat="1" ht="27" customHeight="1">
      <c r="A62" s="1332"/>
      <c r="B62" s="1332"/>
      <c r="C62" s="1332"/>
      <c r="D62" s="1332"/>
      <c r="E62" s="1332"/>
      <c r="F62" s="1332"/>
      <c r="G62" s="1332"/>
      <c r="H62" s="1332"/>
      <c r="I62" s="1332"/>
      <c r="J62" s="1332"/>
      <c r="K62" s="1332"/>
      <c r="L62" s="1332"/>
      <c r="M62" s="1332"/>
      <c r="N62" s="1333"/>
    </row>
    <row r="63" spans="1:14" s="582" customFormat="1" ht="22.9" customHeight="1">
      <c r="A63" s="681"/>
      <c r="B63" s="1334"/>
      <c r="C63" s="1334"/>
      <c r="D63" s="1334"/>
      <c r="E63" s="1334"/>
      <c r="F63" s="1334"/>
      <c r="G63" s="1334"/>
      <c r="H63" s="1334"/>
      <c r="I63" s="1334"/>
      <c r="M63" s="606"/>
      <c r="N63" s="680"/>
    </row>
    <row r="64" spans="1:14" s="582" customFormat="1">
      <c r="A64" s="681"/>
      <c r="B64" s="681"/>
      <c r="C64" s="681"/>
      <c r="D64" s="681"/>
      <c r="E64" s="681"/>
      <c r="F64" s="681"/>
      <c r="G64" s="681"/>
      <c r="H64" s="682"/>
      <c r="I64" s="683"/>
      <c r="M64" s="606"/>
      <c r="N64" s="680"/>
    </row>
    <row r="65" spans="1:14">
      <c r="A65" s="684"/>
      <c r="B65" s="684"/>
      <c r="C65" s="684"/>
      <c r="D65" s="684"/>
      <c r="E65" s="684"/>
      <c r="F65" s="684"/>
      <c r="G65" s="684"/>
      <c r="H65" s="683"/>
      <c r="I65" s="683"/>
      <c r="J65" s="582"/>
      <c r="M65" s="678"/>
      <c r="N65" s="679"/>
    </row>
    <row r="66" spans="1:14">
      <c r="A66" s="684"/>
      <c r="B66" s="684"/>
      <c r="C66" s="684"/>
      <c r="D66" s="684"/>
      <c r="E66" s="684"/>
      <c r="F66" s="684"/>
      <c r="G66" s="684"/>
      <c r="H66" s="683"/>
      <c r="I66" s="683"/>
      <c r="J66" s="582"/>
      <c r="M66" s="678"/>
      <c r="N66" s="679"/>
    </row>
    <row r="67" spans="1:14" ht="65.45" customHeight="1">
      <c r="A67" s="684"/>
      <c r="B67" s="1329"/>
      <c r="C67" s="1329"/>
      <c r="D67" s="1329"/>
      <c r="E67" s="1329"/>
      <c r="F67" s="1329"/>
      <c r="G67" s="1329"/>
      <c r="H67" s="1329"/>
      <c r="I67" s="1329"/>
      <c r="J67" s="582"/>
      <c r="M67" s="678"/>
      <c r="N67" s="679"/>
    </row>
    <row r="68" spans="1:14">
      <c r="H68" s="605"/>
      <c r="I68" s="605"/>
      <c r="J68" s="582"/>
    </row>
    <row r="69" spans="1:14">
      <c r="H69" s="605"/>
      <c r="I69" s="685"/>
      <c r="J69" s="582"/>
    </row>
    <row r="70" spans="1:14">
      <c r="H70" s="605"/>
      <c r="I70" s="605"/>
      <c r="J70" s="582"/>
    </row>
    <row r="71" spans="1:14">
      <c r="H71" s="605"/>
      <c r="I71" s="605"/>
      <c r="J71" s="582"/>
    </row>
    <row r="72" spans="1:14">
      <c r="H72" s="605"/>
      <c r="I72" s="605"/>
      <c r="J72" s="582"/>
    </row>
    <row r="73" spans="1:14">
      <c r="H73" s="605"/>
      <c r="I73" s="605"/>
      <c r="J73" s="582"/>
    </row>
    <row r="74" spans="1:14">
      <c r="H74" s="605"/>
      <c r="I74" s="605"/>
      <c r="J74" s="582"/>
    </row>
    <row r="75" spans="1:14">
      <c r="H75" s="605"/>
      <c r="I75" s="605"/>
      <c r="J75" s="582"/>
    </row>
    <row r="76" spans="1:14">
      <c r="H76" s="605"/>
      <c r="I76" s="605"/>
      <c r="J76" s="582"/>
    </row>
    <row r="77" spans="1:14">
      <c r="H77" s="605"/>
      <c r="I77" s="605"/>
      <c r="J77" s="582"/>
    </row>
    <row r="78" spans="1:14">
      <c r="H78" s="605"/>
      <c r="I78" s="605"/>
      <c r="J78" s="582"/>
    </row>
    <row r="79" spans="1:14">
      <c r="H79" s="605"/>
      <c r="I79" s="605"/>
      <c r="J79" s="582"/>
    </row>
    <row r="80" spans="1:14">
      <c r="H80" s="605"/>
      <c r="I80" s="686"/>
      <c r="J80" s="582"/>
    </row>
    <row r="81" spans="8:10">
      <c r="H81" s="605"/>
      <c r="I81" s="686"/>
      <c r="J81" s="582"/>
    </row>
    <row r="82" spans="8:10">
      <c r="H82" s="605"/>
      <c r="I82" s="605"/>
      <c r="J82" s="582"/>
    </row>
    <row r="83" spans="8:10">
      <c r="H83" s="605"/>
      <c r="I83" s="605"/>
      <c r="J83" s="582"/>
    </row>
    <row r="84" spans="8:10">
      <c r="H84" s="605"/>
      <c r="I84" s="605"/>
      <c r="J84" s="582"/>
    </row>
    <row r="85" spans="8:10">
      <c r="H85" s="605"/>
      <c r="I85" s="605"/>
      <c r="J85" s="582"/>
    </row>
    <row r="86" spans="8:10">
      <c r="H86" s="605"/>
      <c r="I86" s="605"/>
      <c r="J86" s="582"/>
    </row>
    <row r="87" spans="8:10">
      <c r="H87" s="605"/>
      <c r="I87" s="605"/>
      <c r="J87" s="582"/>
    </row>
    <row r="88" spans="8:10">
      <c r="H88" s="605"/>
      <c r="I88" s="605"/>
      <c r="J88" s="582"/>
    </row>
    <row r="89" spans="8:10">
      <c r="H89" s="605"/>
      <c r="I89" s="605"/>
      <c r="J89" s="582"/>
    </row>
    <row r="90" spans="8:10">
      <c r="H90" s="605"/>
      <c r="I90" s="605"/>
      <c r="J90" s="582"/>
    </row>
    <row r="91" spans="8:10">
      <c r="H91" s="605"/>
      <c r="I91" s="605"/>
      <c r="J91" s="582"/>
    </row>
    <row r="92" spans="8:10">
      <c r="H92" s="605"/>
      <c r="I92" s="605"/>
      <c r="J92" s="582"/>
    </row>
    <row r="93" spans="8:10">
      <c r="H93" s="605"/>
      <c r="I93" s="605"/>
      <c r="J93" s="582"/>
    </row>
    <row r="94" spans="8:10">
      <c r="H94" s="605"/>
      <c r="I94" s="605"/>
      <c r="J94" s="582"/>
    </row>
    <row r="95" spans="8:10">
      <c r="H95" s="687"/>
      <c r="I95" s="605"/>
      <c r="J95" s="582"/>
    </row>
    <row r="96" spans="8:10">
      <c r="H96" s="582"/>
      <c r="I96" s="582"/>
      <c r="J96" s="582"/>
    </row>
    <row r="97" spans="8:10">
      <c r="H97" s="688"/>
      <c r="I97" s="688"/>
      <c r="J97" s="582"/>
    </row>
    <row r="98" spans="8:10">
      <c r="H98" s="688"/>
      <c r="I98" s="688"/>
      <c r="J98" s="582"/>
    </row>
    <row r="99" spans="8:10">
      <c r="H99" s="688"/>
      <c r="I99" s="688"/>
      <c r="J99" s="582"/>
    </row>
    <row r="100" spans="8:10">
      <c r="H100" s="688"/>
      <c r="I100" s="688"/>
      <c r="J100" s="582"/>
    </row>
    <row r="101" spans="8:10">
      <c r="J101" s="582"/>
    </row>
    <row r="102" spans="8:10">
      <c r="J102" s="582"/>
    </row>
    <row r="204" spans="1:1">
      <c r="A204" s="624" t="s">
        <v>360</v>
      </c>
    </row>
  </sheetData>
  <mergeCells count="25">
    <mergeCell ref="A6:I6"/>
    <mergeCell ref="A1:I1"/>
    <mergeCell ref="A2:I2"/>
    <mergeCell ref="A3:I3"/>
    <mergeCell ref="A4:I4"/>
    <mergeCell ref="A5:I5"/>
    <mergeCell ref="A57:I57"/>
    <mergeCell ref="A7:I7"/>
    <mergeCell ref="A8:A9"/>
    <mergeCell ref="B8:C8"/>
    <mergeCell ref="D8:E8"/>
    <mergeCell ref="F8:G8"/>
    <mergeCell ref="H8:I8"/>
    <mergeCell ref="O45:Z47"/>
    <mergeCell ref="A52:M52"/>
    <mergeCell ref="A54:I54"/>
    <mergeCell ref="A55:I55"/>
    <mergeCell ref="A56:I56"/>
    <mergeCell ref="B67:I67"/>
    <mergeCell ref="A58:I58"/>
    <mergeCell ref="A59:I59"/>
    <mergeCell ref="A60:I60"/>
    <mergeCell ref="A61:I61"/>
    <mergeCell ref="A62:N62"/>
    <mergeCell ref="B63:I63"/>
  </mergeCells>
  <printOptions horizontalCentered="1"/>
  <pageMargins left="0.5" right="0.5" top="0.5" bottom="0.25" header="0.5" footer="0.5"/>
  <pageSetup scale="69" orientation="landscape" r:id="rId1"/>
  <headerFooter alignWithMargins="0">
    <oddFooter>&amp;C&amp;"Times New Roman,Regular"Exhibit L - Summary of Requirements by Object Class</oddFooter>
  </headerFooter>
  <rowBreaks count="2" manualBreakCount="2">
    <brk id="33" max="10" man="1"/>
    <brk id="50" max="10" man="1"/>
  </rowBreaks>
  <colBreaks count="1" manualBreakCount="1">
    <brk id="9" max="48" man="1"/>
  </colBreaks>
</worksheet>
</file>

<file path=xl/worksheets/sheet23.xml><?xml version="1.0" encoding="utf-8"?>
<worksheet xmlns="http://schemas.openxmlformats.org/spreadsheetml/2006/main" xmlns:r="http://schemas.openxmlformats.org/officeDocument/2006/relationships">
  <dimension ref="A1:Z200"/>
  <sheetViews>
    <sheetView view="pageBreakPreview" zoomScale="75" zoomScaleNormal="75" zoomScaleSheetLayoutView="75" workbookViewId="0">
      <selection activeCell="A10" sqref="A10:XFD29"/>
    </sheetView>
  </sheetViews>
  <sheetFormatPr defaultRowHeight="15.75"/>
  <cols>
    <col min="1" max="1" width="65.33203125" style="689" customWidth="1"/>
    <col min="2" max="2" width="8.88671875" style="689"/>
    <col min="3" max="3" width="10.109375" style="689" customWidth="1"/>
    <col min="4" max="4" width="8.88671875" style="689"/>
    <col min="5" max="5" width="10.6640625" style="689" customWidth="1"/>
    <col min="6" max="6" width="8.88671875" style="689"/>
    <col min="7" max="7" width="10.5546875" style="689" bestFit="1" customWidth="1"/>
    <col min="8" max="8" width="8.88671875" style="689"/>
    <col min="9" max="9" width="10.33203125" style="689" customWidth="1"/>
    <col min="10" max="12" width="8.88671875" style="689" hidden="1" customWidth="1"/>
    <col min="13" max="13" width="4.109375" style="745" customWidth="1"/>
    <col min="14" max="14" width="8.88671875" style="24"/>
    <col min="15" max="16384" width="8.88671875" style="689"/>
  </cols>
  <sheetData>
    <row r="1" spans="1:13" ht="19.149999999999999" customHeight="1">
      <c r="A1" s="862" t="s">
        <v>314</v>
      </c>
      <c r="B1" s="1378"/>
      <c r="C1" s="1378"/>
      <c r="D1" s="1378"/>
      <c r="E1" s="1378"/>
      <c r="F1" s="1378"/>
      <c r="G1" s="1378"/>
      <c r="H1" s="1378"/>
      <c r="I1" s="1378"/>
      <c r="M1" s="690" t="s">
        <v>1</v>
      </c>
    </row>
    <row r="2" spans="1:13" ht="19.149999999999999" customHeight="1">
      <c r="A2" s="1379"/>
      <c r="B2" s="1088"/>
      <c r="C2" s="1088"/>
      <c r="D2" s="1088"/>
      <c r="E2" s="1088"/>
      <c r="F2" s="1088"/>
      <c r="G2" s="1088"/>
      <c r="H2" s="1088"/>
      <c r="I2" s="1088"/>
      <c r="M2" s="690" t="s">
        <v>1</v>
      </c>
    </row>
    <row r="3" spans="1:13" ht="18.75">
      <c r="A3" s="1380" t="s">
        <v>315</v>
      </c>
      <c r="B3" s="1378"/>
      <c r="C3" s="1378"/>
      <c r="D3" s="1378"/>
      <c r="E3" s="1378"/>
      <c r="F3" s="1378"/>
      <c r="G3" s="1378"/>
      <c r="H3" s="1378"/>
      <c r="I3" s="1378"/>
      <c r="M3" s="690" t="s">
        <v>1</v>
      </c>
    </row>
    <row r="4" spans="1:13" ht="16.5">
      <c r="A4" s="1381" t="s">
        <v>69</v>
      </c>
      <c r="B4" s="1378"/>
      <c r="C4" s="1378"/>
      <c r="D4" s="1378"/>
      <c r="E4" s="1378"/>
      <c r="F4" s="1378"/>
      <c r="G4" s="1378"/>
      <c r="H4" s="1378"/>
      <c r="I4" s="1378"/>
      <c r="M4" s="690" t="s">
        <v>1</v>
      </c>
    </row>
    <row r="5" spans="1:13" ht="16.5">
      <c r="A5" s="1381" t="s">
        <v>70</v>
      </c>
      <c r="B5" s="1378"/>
      <c r="C5" s="1378"/>
      <c r="D5" s="1378"/>
      <c r="E5" s="1378"/>
      <c r="F5" s="1378"/>
      <c r="G5" s="1378"/>
      <c r="H5" s="1378"/>
      <c r="I5" s="1378"/>
      <c r="M5" s="690" t="s">
        <v>1</v>
      </c>
    </row>
    <row r="6" spans="1:13">
      <c r="A6" s="1377" t="s">
        <v>5</v>
      </c>
      <c r="B6" s="1378"/>
      <c r="C6" s="1378"/>
      <c r="D6" s="1378"/>
      <c r="E6" s="1378"/>
      <c r="F6" s="1378"/>
      <c r="G6" s="1378"/>
      <c r="H6" s="1378"/>
      <c r="I6" s="1378"/>
      <c r="M6" s="690" t="s">
        <v>1</v>
      </c>
    </row>
    <row r="7" spans="1:13" ht="11.25" customHeight="1">
      <c r="A7" s="1153"/>
      <c r="B7" s="1153"/>
      <c r="C7" s="1153"/>
      <c r="D7" s="1153"/>
      <c r="E7" s="1153"/>
      <c r="F7" s="1153"/>
      <c r="G7" s="1153"/>
      <c r="H7" s="1153"/>
      <c r="I7" s="1153"/>
      <c r="M7" s="690" t="s">
        <v>1</v>
      </c>
    </row>
    <row r="8" spans="1:13" ht="36" customHeight="1">
      <c r="A8" s="1368" t="s">
        <v>316</v>
      </c>
      <c r="B8" s="1370" t="s">
        <v>317</v>
      </c>
      <c r="C8" s="1371"/>
      <c r="D8" s="1372" t="s">
        <v>318</v>
      </c>
      <c r="E8" s="1373"/>
      <c r="F8" s="1374" t="s">
        <v>53</v>
      </c>
      <c r="G8" s="1375"/>
      <c r="H8" s="1374" t="s">
        <v>319</v>
      </c>
      <c r="I8" s="1376"/>
      <c r="J8" s="23"/>
      <c r="M8" s="690" t="s">
        <v>1</v>
      </c>
    </row>
    <row r="9" spans="1:13" ht="25.5" customHeight="1" thickBot="1">
      <c r="A9" s="1369"/>
      <c r="B9" s="691" t="s">
        <v>8</v>
      </c>
      <c r="C9" s="692" t="s">
        <v>9</v>
      </c>
      <c r="D9" s="691" t="s">
        <v>8</v>
      </c>
      <c r="E9" s="692" t="s">
        <v>9</v>
      </c>
      <c r="F9" s="691" t="s">
        <v>8</v>
      </c>
      <c r="G9" s="692" t="s">
        <v>9</v>
      </c>
      <c r="H9" s="691" t="s">
        <v>8</v>
      </c>
      <c r="I9" s="693" t="s">
        <v>9</v>
      </c>
      <c r="J9" s="23"/>
      <c r="M9" s="690" t="s">
        <v>1</v>
      </c>
    </row>
    <row r="10" spans="1:13">
      <c r="A10" s="694" t="s">
        <v>320</v>
      </c>
      <c r="B10" s="695">
        <v>1227</v>
      </c>
      <c r="C10" s="696">
        <v>123086.79618999999</v>
      </c>
      <c r="D10" s="695">
        <v>1431</v>
      </c>
      <c r="E10" s="697">
        <v>138913</v>
      </c>
      <c r="F10" s="695">
        <v>1493</v>
      </c>
      <c r="G10" s="696">
        <v>153645</v>
      </c>
      <c r="H10" s="695">
        <f>F10-D10</f>
        <v>62</v>
      </c>
      <c r="I10" s="698">
        <f>G10-E10</f>
        <v>14732</v>
      </c>
      <c r="J10" s="23"/>
      <c r="M10" s="690" t="s">
        <v>1</v>
      </c>
    </row>
    <row r="11" spans="1:13">
      <c r="A11" s="699" t="s">
        <v>321</v>
      </c>
      <c r="B11" s="695"/>
      <c r="C11" s="700">
        <v>1229.25164</v>
      </c>
      <c r="D11" s="695"/>
      <c r="E11" s="700">
        <v>1726</v>
      </c>
      <c r="F11" s="695"/>
      <c r="G11" s="700">
        <v>1737</v>
      </c>
      <c r="H11" s="695">
        <f>F11-D11</f>
        <v>0</v>
      </c>
      <c r="I11" s="701">
        <f>G11-E11</f>
        <v>11</v>
      </c>
      <c r="J11" s="702" t="s">
        <v>322</v>
      </c>
      <c r="K11" s="689" t="s">
        <v>323</v>
      </c>
      <c r="M11" s="690" t="s">
        <v>1</v>
      </c>
    </row>
    <row r="12" spans="1:13">
      <c r="A12" s="699" t="s">
        <v>324</v>
      </c>
      <c r="B12" s="703">
        <f t="shared" ref="B12:F12" si="0">B13+B14</f>
        <v>34.200000000000003</v>
      </c>
      <c r="C12" s="700">
        <v>7389.51540999997</v>
      </c>
      <c r="D12" s="703">
        <f t="shared" si="0"/>
        <v>84</v>
      </c>
      <c r="E12" s="700">
        <v>7763</v>
      </c>
      <c r="F12" s="703">
        <f t="shared" si="0"/>
        <v>91</v>
      </c>
      <c r="G12" s="700">
        <v>9180</v>
      </c>
      <c r="H12" s="695">
        <f>F12-D12</f>
        <v>7</v>
      </c>
      <c r="I12" s="701">
        <f t="shared" ref="I12:I15" si="1">G12-E12</f>
        <v>1417</v>
      </c>
      <c r="J12" s="23">
        <v>93</v>
      </c>
      <c r="M12" s="690" t="s">
        <v>1</v>
      </c>
    </row>
    <row r="13" spans="1:13">
      <c r="A13" s="704" t="s">
        <v>325</v>
      </c>
      <c r="B13" s="705">
        <v>14.2</v>
      </c>
      <c r="C13" s="706"/>
      <c r="D13" s="705">
        <v>17</v>
      </c>
      <c r="E13" s="706"/>
      <c r="F13" s="705">
        <v>18</v>
      </c>
      <c r="G13" s="706"/>
      <c r="H13" s="705">
        <f t="shared" ref="H13:H15" si="2">F13-D13</f>
        <v>1</v>
      </c>
      <c r="I13" s="707">
        <f t="shared" si="1"/>
        <v>0</v>
      </c>
      <c r="J13" s="23"/>
      <c r="M13" s="690" t="s">
        <v>1</v>
      </c>
    </row>
    <row r="14" spans="1:13">
      <c r="A14" s="704" t="s">
        <v>326</v>
      </c>
      <c r="B14" s="705">
        <v>20</v>
      </c>
      <c r="C14" s="706"/>
      <c r="D14" s="705">
        <v>67</v>
      </c>
      <c r="E14" s="706"/>
      <c r="F14" s="705">
        <v>73</v>
      </c>
      <c r="G14" s="706"/>
      <c r="H14" s="705">
        <f t="shared" si="2"/>
        <v>6</v>
      </c>
      <c r="I14" s="707">
        <f t="shared" si="1"/>
        <v>0</v>
      </c>
      <c r="J14" s="23"/>
      <c r="M14" s="690" t="s">
        <v>1</v>
      </c>
    </row>
    <row r="15" spans="1:13">
      <c r="A15" s="708" t="s">
        <v>327</v>
      </c>
      <c r="B15" s="709"/>
      <c r="C15" s="710">
        <v>308.04338000000001</v>
      </c>
      <c r="D15" s="709"/>
      <c r="E15" s="710">
        <v>230</v>
      </c>
      <c r="F15" s="709"/>
      <c r="G15" s="710">
        <v>230</v>
      </c>
      <c r="H15" s="695">
        <f t="shared" si="2"/>
        <v>0</v>
      </c>
      <c r="I15" s="701">
        <f t="shared" si="1"/>
        <v>0</v>
      </c>
      <c r="J15" s="23"/>
      <c r="M15" s="690" t="s">
        <v>1</v>
      </c>
    </row>
    <row r="16" spans="1:13">
      <c r="A16" s="711" t="s">
        <v>328</v>
      </c>
      <c r="B16" s="712">
        <f>+B10+B11+B12+B15</f>
        <v>1261.2</v>
      </c>
      <c r="C16" s="713">
        <f t="shared" ref="C16:I16" si="3">+C10+C11+C12+C15</f>
        <v>132013.60661999995</v>
      </c>
      <c r="D16" s="712">
        <f>+D10+D11+D12+D15</f>
        <v>1515</v>
      </c>
      <c r="E16" s="713">
        <f t="shared" si="3"/>
        <v>148632</v>
      </c>
      <c r="F16" s="712">
        <f t="shared" si="3"/>
        <v>1584</v>
      </c>
      <c r="G16" s="714">
        <f t="shared" si="3"/>
        <v>164792</v>
      </c>
      <c r="H16" s="713">
        <f>+H10+H11+H12+H15</f>
        <v>69</v>
      </c>
      <c r="I16" s="714">
        <f t="shared" si="3"/>
        <v>16160</v>
      </c>
      <c r="J16" s="715">
        <f>697+630+957+2333</f>
        <v>4617</v>
      </c>
      <c r="K16" s="689">
        <f>2451-93</f>
        <v>2358</v>
      </c>
      <c r="L16" s="689">
        <f>+E16-G16</f>
        <v>-16160</v>
      </c>
      <c r="M16" s="690" t="s">
        <v>1</v>
      </c>
    </row>
    <row r="17" spans="1:15">
      <c r="A17" s="699" t="s">
        <v>329</v>
      </c>
      <c r="B17" s="695"/>
      <c r="C17" s="700"/>
      <c r="D17" s="695"/>
      <c r="E17" s="700"/>
      <c r="F17" s="695"/>
      <c r="G17" s="700"/>
      <c r="H17" s="695"/>
      <c r="I17" s="701"/>
      <c r="J17" s="23"/>
      <c r="M17" s="690" t="s">
        <v>1</v>
      </c>
    </row>
    <row r="18" spans="1:15">
      <c r="A18" s="716" t="s">
        <v>330</v>
      </c>
      <c r="B18" s="695"/>
      <c r="C18" s="700">
        <v>33641.039810000504</v>
      </c>
      <c r="D18" s="695"/>
      <c r="E18" s="700">
        <v>36726</v>
      </c>
      <c r="F18" s="695"/>
      <c r="G18" s="700">
        <v>44347</v>
      </c>
      <c r="H18" s="695"/>
      <c r="I18" s="701">
        <f>G18-E18</f>
        <v>7621</v>
      </c>
      <c r="J18" s="23">
        <v>359</v>
      </c>
      <c r="K18" s="689">
        <f>1171+93</f>
        <v>1264</v>
      </c>
      <c r="L18" s="689">
        <f t="shared" ref="L18:L37" si="4">+E18-G18</f>
        <v>-7621</v>
      </c>
      <c r="M18" s="690" t="s">
        <v>1</v>
      </c>
    </row>
    <row r="19" spans="1:15">
      <c r="A19" s="716" t="s">
        <v>332</v>
      </c>
      <c r="B19" s="695"/>
      <c r="C19" s="700">
        <v>4894.8013700000101</v>
      </c>
      <c r="D19" s="695"/>
      <c r="E19" s="700">
        <v>3623</v>
      </c>
      <c r="F19" s="695"/>
      <c r="G19" s="700">
        <v>4087</v>
      </c>
      <c r="H19" s="695"/>
      <c r="I19" s="701">
        <f t="shared" ref="I19:I36" si="5">G19-E19</f>
        <v>464</v>
      </c>
      <c r="J19" s="23"/>
      <c r="K19" s="689">
        <v>110</v>
      </c>
      <c r="L19" s="689">
        <f t="shared" si="4"/>
        <v>-464</v>
      </c>
      <c r="M19" s="690" t="s">
        <v>1</v>
      </c>
    </row>
    <row r="20" spans="1:15">
      <c r="A20" s="716" t="s">
        <v>333</v>
      </c>
      <c r="B20" s="695"/>
      <c r="C20" s="700">
        <v>794.17458000000101</v>
      </c>
      <c r="D20" s="695"/>
      <c r="E20" s="700">
        <v>507</v>
      </c>
      <c r="F20" s="695"/>
      <c r="G20" s="700">
        <v>947</v>
      </c>
      <c r="H20" s="695"/>
      <c r="I20" s="701">
        <f t="shared" si="5"/>
        <v>440</v>
      </c>
      <c r="J20" s="23"/>
      <c r="K20" s="689">
        <v>0</v>
      </c>
      <c r="L20" s="689">
        <f t="shared" si="4"/>
        <v>-440</v>
      </c>
      <c r="M20" s="690" t="s">
        <v>1</v>
      </c>
    </row>
    <row r="21" spans="1:15">
      <c r="A21" s="716" t="s">
        <v>334</v>
      </c>
      <c r="B21" s="695"/>
      <c r="C21" s="700">
        <v>21909.25013</v>
      </c>
      <c r="D21" s="695"/>
      <c r="E21" s="700">
        <v>24678</v>
      </c>
      <c r="F21" s="695"/>
      <c r="G21" s="700">
        <v>27905</v>
      </c>
      <c r="H21" s="695"/>
      <c r="I21" s="701">
        <f t="shared" si="5"/>
        <v>3227</v>
      </c>
      <c r="J21" s="23">
        <f>4220-576</f>
        <v>3644</v>
      </c>
      <c r="L21" s="689">
        <f t="shared" si="4"/>
        <v>-3227</v>
      </c>
      <c r="M21" s="690" t="s">
        <v>1</v>
      </c>
    </row>
    <row r="22" spans="1:15">
      <c r="A22" s="716" t="s">
        <v>335</v>
      </c>
      <c r="B22" s="695"/>
      <c r="C22" s="700">
        <v>689.05476999999996</v>
      </c>
      <c r="D22" s="695"/>
      <c r="E22" s="700">
        <v>440</v>
      </c>
      <c r="F22" s="695"/>
      <c r="G22" s="700">
        <v>1031</v>
      </c>
      <c r="H22" s="695"/>
      <c r="I22" s="701">
        <f t="shared" si="5"/>
        <v>591</v>
      </c>
      <c r="J22" s="23"/>
      <c r="L22" s="689">
        <f t="shared" si="4"/>
        <v>-591</v>
      </c>
      <c r="M22" s="690" t="s">
        <v>1</v>
      </c>
    </row>
    <row r="23" spans="1:15">
      <c r="A23" s="716" t="s">
        <v>336</v>
      </c>
      <c r="B23" s="695"/>
      <c r="C23" s="700">
        <v>4853.2852399999701</v>
      </c>
      <c r="D23" s="695"/>
      <c r="E23" s="700">
        <v>6488</v>
      </c>
      <c r="F23" s="695"/>
      <c r="G23" s="700">
        <v>7154</v>
      </c>
      <c r="H23" s="695"/>
      <c r="I23" s="701">
        <f t="shared" si="5"/>
        <v>666</v>
      </c>
      <c r="J23" s="23">
        <v>332</v>
      </c>
      <c r="K23" s="689">
        <v>175</v>
      </c>
      <c r="L23" s="689">
        <f t="shared" si="4"/>
        <v>-666</v>
      </c>
      <c r="M23" s="690" t="s">
        <v>1</v>
      </c>
    </row>
    <row r="24" spans="1:15">
      <c r="A24" s="716" t="s">
        <v>337</v>
      </c>
      <c r="B24" s="695"/>
      <c r="C24" s="700">
        <v>2330.5547999999999</v>
      </c>
      <c r="D24" s="695"/>
      <c r="E24" s="700">
        <v>1004</v>
      </c>
      <c r="F24" s="695"/>
      <c r="G24" s="700">
        <v>1025</v>
      </c>
      <c r="H24" s="695"/>
      <c r="I24" s="701">
        <f t="shared" si="5"/>
        <v>21</v>
      </c>
      <c r="J24" s="23"/>
      <c r="L24" s="689">
        <f t="shared" si="4"/>
        <v>-21</v>
      </c>
      <c r="M24" s="690" t="s">
        <v>1</v>
      </c>
    </row>
    <row r="25" spans="1:15">
      <c r="A25" s="716" t="s">
        <v>338</v>
      </c>
      <c r="B25" s="695"/>
      <c r="C25" s="700">
        <v>34468.737590000004</v>
      </c>
      <c r="D25" s="695"/>
      <c r="E25" s="700">
        <v>29432</v>
      </c>
      <c r="F25" s="695"/>
      <c r="G25" s="700">
        <v>29432</v>
      </c>
      <c r="H25" s="695"/>
      <c r="I25" s="701">
        <f t="shared" si="5"/>
        <v>0</v>
      </c>
      <c r="J25" s="23"/>
      <c r="K25" s="689">
        <v>14918</v>
      </c>
      <c r="L25" s="689">
        <f t="shared" si="4"/>
        <v>0</v>
      </c>
      <c r="M25" s="690" t="s">
        <v>1</v>
      </c>
    </row>
    <row r="26" spans="1:15">
      <c r="A26" s="716" t="s">
        <v>339</v>
      </c>
      <c r="B26" s="695"/>
      <c r="C26" s="700">
        <v>14770.06295</v>
      </c>
      <c r="D26" s="695"/>
      <c r="E26" s="700">
        <v>12443</v>
      </c>
      <c r="F26" s="695"/>
      <c r="G26" s="700">
        <v>13743</v>
      </c>
      <c r="H26" s="695"/>
      <c r="I26" s="701">
        <f t="shared" si="5"/>
        <v>1300</v>
      </c>
      <c r="J26" s="23">
        <v>276</v>
      </c>
      <c r="K26" s="689">
        <v>14853</v>
      </c>
      <c r="L26" s="689">
        <f t="shared" si="4"/>
        <v>-1300</v>
      </c>
      <c r="M26" s="690" t="s">
        <v>1</v>
      </c>
    </row>
    <row r="27" spans="1:15">
      <c r="A27" s="716" t="s">
        <v>340</v>
      </c>
      <c r="B27" s="695"/>
      <c r="C27" s="700">
        <v>5274.1938799999998</v>
      </c>
      <c r="D27" s="695"/>
      <c r="E27" s="700">
        <v>30991</v>
      </c>
      <c r="F27" s="695"/>
      <c r="G27" s="700">
        <v>31458</v>
      </c>
      <c r="H27" s="695"/>
      <c r="I27" s="701">
        <f t="shared" si="5"/>
        <v>467</v>
      </c>
      <c r="J27" s="23"/>
      <c r="K27" s="689">
        <v>135</v>
      </c>
      <c r="L27" s="689">
        <f t="shared" si="4"/>
        <v>-467</v>
      </c>
      <c r="M27" s="690" t="s">
        <v>1</v>
      </c>
    </row>
    <row r="28" spans="1:15">
      <c r="A28" s="716" t="s">
        <v>341</v>
      </c>
      <c r="B28" s="695"/>
      <c r="C28" s="700">
        <v>2464.2197700000002</v>
      </c>
      <c r="D28" s="695"/>
      <c r="E28" s="700">
        <v>2735</v>
      </c>
      <c r="F28" s="695"/>
      <c r="G28" s="700">
        <v>2735</v>
      </c>
      <c r="H28" s="695"/>
      <c r="I28" s="701">
        <f t="shared" si="5"/>
        <v>0</v>
      </c>
      <c r="J28" s="23"/>
      <c r="L28" s="689">
        <f t="shared" si="4"/>
        <v>0</v>
      </c>
      <c r="M28" s="690" t="s">
        <v>1</v>
      </c>
      <c r="O28" s="715"/>
    </row>
    <row r="29" spans="1:15">
      <c r="A29" s="716" t="s">
        <v>342</v>
      </c>
      <c r="B29" s="695"/>
      <c r="C29" s="700">
        <v>0.99199999999999999</v>
      </c>
      <c r="D29" s="695"/>
      <c r="E29" s="700">
        <v>0</v>
      </c>
      <c r="F29" s="695"/>
      <c r="G29" s="700">
        <v>0</v>
      </c>
      <c r="H29" s="695"/>
      <c r="I29" s="701">
        <f t="shared" si="5"/>
        <v>0</v>
      </c>
      <c r="J29" s="23"/>
      <c r="L29" s="689">
        <f t="shared" si="4"/>
        <v>0</v>
      </c>
      <c r="M29" s="690" t="s">
        <v>1</v>
      </c>
    </row>
    <row r="30" spans="1:15">
      <c r="A30" s="716" t="s">
        <v>343</v>
      </c>
      <c r="B30" s="695"/>
      <c r="C30" s="700">
        <v>368.51079999999996</v>
      </c>
      <c r="D30" s="695"/>
      <c r="E30" s="700">
        <v>517</v>
      </c>
      <c r="F30" s="695"/>
      <c r="G30" s="700">
        <v>294</v>
      </c>
      <c r="H30" s="695"/>
      <c r="I30" s="701"/>
      <c r="J30" s="23"/>
      <c r="M30" s="690" t="s">
        <v>1</v>
      </c>
    </row>
    <row r="31" spans="1:15">
      <c r="A31" s="716" t="s">
        <v>344</v>
      </c>
      <c r="B31" s="695"/>
      <c r="C31" s="700">
        <v>7348.5893299999898</v>
      </c>
      <c r="D31" s="695"/>
      <c r="E31" s="700">
        <v>7115</v>
      </c>
      <c r="F31" s="695"/>
      <c r="G31" s="700">
        <v>7115</v>
      </c>
      <c r="H31" s="695"/>
      <c r="I31" s="701">
        <f t="shared" si="5"/>
        <v>0</v>
      </c>
      <c r="J31" s="23"/>
      <c r="K31" s="689">
        <v>10</v>
      </c>
      <c r="L31" s="689">
        <f t="shared" si="4"/>
        <v>0</v>
      </c>
      <c r="M31" s="690" t="s">
        <v>1</v>
      </c>
      <c r="O31" s="715"/>
    </row>
    <row r="32" spans="1:15">
      <c r="A32" s="716" t="s">
        <v>345</v>
      </c>
      <c r="B32" s="695"/>
      <c r="C32" s="700">
        <v>15.09</v>
      </c>
      <c r="D32" s="695"/>
      <c r="E32" s="700">
        <v>7</v>
      </c>
      <c r="F32" s="695"/>
      <c r="G32" s="700">
        <v>7</v>
      </c>
      <c r="H32" s="695"/>
      <c r="I32" s="701"/>
      <c r="J32" s="23"/>
      <c r="M32" s="690" t="s">
        <v>1</v>
      </c>
      <c r="O32" s="715"/>
    </row>
    <row r="33" spans="1:26">
      <c r="A33" s="716" t="s">
        <v>346</v>
      </c>
      <c r="B33" s="695"/>
      <c r="C33" s="700">
        <v>4147.8755799999999</v>
      </c>
      <c r="D33" s="695"/>
      <c r="E33" s="700">
        <v>4249</v>
      </c>
      <c r="F33" s="695"/>
      <c r="G33" s="700">
        <v>4740</v>
      </c>
      <c r="H33" s="695"/>
      <c r="I33" s="701">
        <f t="shared" si="5"/>
        <v>491</v>
      </c>
      <c r="J33" s="23"/>
      <c r="K33" s="689">
        <v>85</v>
      </c>
      <c r="L33" s="689">
        <f t="shared" si="4"/>
        <v>-491</v>
      </c>
      <c r="M33" s="690" t="s">
        <v>1</v>
      </c>
      <c r="O33" s="715"/>
    </row>
    <row r="34" spans="1:26">
      <c r="A34" s="716" t="s">
        <v>347</v>
      </c>
      <c r="B34" s="695"/>
      <c r="C34" s="700">
        <v>10872.043470000001</v>
      </c>
      <c r="D34" s="695"/>
      <c r="E34" s="700">
        <v>10503</v>
      </c>
      <c r="F34" s="695"/>
      <c r="G34" s="700">
        <v>9580</v>
      </c>
      <c r="H34" s="695"/>
      <c r="I34" s="701"/>
      <c r="J34" s="23"/>
      <c r="M34" s="690" t="s">
        <v>1</v>
      </c>
      <c r="O34" s="715"/>
    </row>
    <row r="35" spans="1:26">
      <c r="A35" s="716" t="s">
        <v>348</v>
      </c>
      <c r="B35" s="695"/>
      <c r="C35" s="700">
        <v>2635.5003500000003</v>
      </c>
      <c r="D35" s="695"/>
      <c r="E35" s="700">
        <v>1910</v>
      </c>
      <c r="F35" s="695"/>
      <c r="G35" s="700">
        <v>2171</v>
      </c>
      <c r="H35" s="695"/>
      <c r="I35" s="701"/>
      <c r="J35" s="23"/>
      <c r="M35" s="690" t="s">
        <v>1</v>
      </c>
      <c r="O35" s="715"/>
    </row>
    <row r="36" spans="1:26">
      <c r="A36" s="716" t="s">
        <v>349</v>
      </c>
      <c r="B36" s="695"/>
      <c r="C36" s="700">
        <v>9.8792200000000001</v>
      </c>
      <c r="D36" s="695"/>
      <c r="E36" s="700">
        <v>0</v>
      </c>
      <c r="F36" s="695"/>
      <c r="G36" s="700">
        <v>0</v>
      </c>
      <c r="H36" s="695"/>
      <c r="I36" s="701">
        <f t="shared" si="5"/>
        <v>0</v>
      </c>
      <c r="J36" s="23"/>
      <c r="K36" s="689">
        <v>37758</v>
      </c>
      <c r="L36" s="689">
        <f t="shared" si="4"/>
        <v>0</v>
      </c>
      <c r="M36" s="690" t="s">
        <v>1</v>
      </c>
    </row>
    <row r="37" spans="1:26">
      <c r="A37" s="717" t="s">
        <v>350</v>
      </c>
      <c r="B37" s="718"/>
      <c r="C37" s="719">
        <f>SUM(C16:C36)</f>
        <v>283501.46226000041</v>
      </c>
      <c r="D37" s="718"/>
      <c r="E37" s="719">
        <f>SUM(E16:E36)</f>
        <v>322000</v>
      </c>
      <c r="F37" s="718"/>
      <c r="G37" s="719">
        <f>SUM(G16:G36)</f>
        <v>352563</v>
      </c>
      <c r="H37" s="718"/>
      <c r="I37" s="720">
        <f>SUM(I16:I36)</f>
        <v>31448</v>
      </c>
      <c r="J37" s="23">
        <f>SUM(J12:J36)</f>
        <v>9321</v>
      </c>
      <c r="K37" s="689">
        <f>SUM(K16:K36)</f>
        <v>71666</v>
      </c>
      <c r="L37" s="689">
        <f t="shared" si="4"/>
        <v>-30563</v>
      </c>
      <c r="M37" s="690" t="s">
        <v>1</v>
      </c>
    </row>
    <row r="38" spans="1:26" ht="16.899999999999999" customHeight="1">
      <c r="A38" s="716" t="s">
        <v>351</v>
      </c>
      <c r="B38" s="695"/>
      <c r="C38" s="700">
        <v>-68090</v>
      </c>
      <c r="D38" s="695"/>
      <c r="E38" s="700">
        <f>-C39</f>
        <v>-41727</v>
      </c>
      <c r="F38" s="695"/>
      <c r="G38" s="700">
        <f>-E39</f>
        <v>-39702</v>
      </c>
      <c r="H38" s="695"/>
      <c r="I38" s="701"/>
      <c r="J38" s="23"/>
      <c r="M38" s="690" t="s">
        <v>1</v>
      </c>
    </row>
    <row r="39" spans="1:26">
      <c r="A39" s="716" t="s">
        <v>352</v>
      </c>
      <c r="B39" s="695"/>
      <c r="C39" s="700">
        <v>41727</v>
      </c>
      <c r="D39" s="695"/>
      <c r="E39" s="700">
        <v>39702</v>
      </c>
      <c r="F39" s="695"/>
      <c r="G39" s="700">
        <v>36497</v>
      </c>
      <c r="H39" s="695"/>
      <c r="I39" s="701"/>
      <c r="J39" s="23"/>
      <c r="M39" s="690" t="s">
        <v>1</v>
      </c>
    </row>
    <row r="40" spans="1:26">
      <c r="A40" s="716" t="s">
        <v>361</v>
      </c>
      <c r="B40" s="695"/>
      <c r="C40" s="700">
        <v>-14464</v>
      </c>
      <c r="D40" s="695"/>
      <c r="E40" s="700">
        <v>-14034.000000000022</v>
      </c>
      <c r="F40" s="695"/>
      <c r="G40" s="700">
        <v>-14034.000000000022</v>
      </c>
      <c r="H40" s="695"/>
      <c r="I40" s="701"/>
      <c r="J40" s="23"/>
      <c r="M40" s="690" t="s">
        <v>1</v>
      </c>
    </row>
    <row r="41" spans="1:26" ht="16.5" customHeight="1" thickBot="1">
      <c r="A41" s="721" t="s">
        <v>355</v>
      </c>
      <c r="B41" s="722"/>
      <c r="C41" s="723">
        <f>SUM(C37:C40)</f>
        <v>242674.46226000041</v>
      </c>
      <c r="D41" s="722"/>
      <c r="E41" s="723">
        <f>SUM(E37:E40)</f>
        <v>305941</v>
      </c>
      <c r="F41" s="722"/>
      <c r="G41" s="723">
        <f>SUM(G37:G40)</f>
        <v>335324</v>
      </c>
      <c r="H41" s="722"/>
      <c r="I41" s="724"/>
      <c r="J41" s="23"/>
      <c r="M41" s="690" t="s">
        <v>1</v>
      </c>
      <c r="O41" s="1363"/>
      <c r="P41" s="1363"/>
      <c r="Q41" s="1363"/>
      <c r="R41" s="1363"/>
      <c r="S41" s="1363"/>
      <c r="T41" s="1363"/>
      <c r="U41" s="1363"/>
      <c r="V41" s="1363"/>
      <c r="W41" s="1363"/>
      <c r="X41" s="1363"/>
      <c r="Y41" s="1363"/>
      <c r="Z41" s="1363"/>
    </row>
    <row r="42" spans="1:26">
      <c r="A42" s="725"/>
      <c r="B42" s="726"/>
      <c r="C42" s="727"/>
      <c r="D42" s="726"/>
      <c r="E42" s="727"/>
      <c r="F42" s="726"/>
      <c r="G42" s="727"/>
      <c r="H42" s="726"/>
      <c r="I42" s="728"/>
      <c r="J42" s="23"/>
      <c r="M42" s="690" t="s">
        <v>1</v>
      </c>
      <c r="O42" s="1363"/>
      <c r="P42" s="1363"/>
      <c r="Q42" s="1363"/>
      <c r="R42" s="1363"/>
      <c r="S42" s="1363"/>
      <c r="T42" s="1363"/>
      <c r="U42" s="1363"/>
      <c r="V42" s="1363"/>
      <c r="W42" s="1363"/>
      <c r="X42" s="1363"/>
      <c r="Y42" s="1363"/>
      <c r="Z42" s="1363"/>
    </row>
    <row r="43" spans="1:26">
      <c r="A43" s="729" t="s">
        <v>356</v>
      </c>
      <c r="B43" s="695"/>
      <c r="C43" s="700"/>
      <c r="D43" s="695"/>
      <c r="E43" s="700"/>
      <c r="F43" s="695"/>
      <c r="G43" s="700"/>
      <c r="H43" s="695"/>
      <c r="I43" s="701"/>
      <c r="J43" s="23"/>
      <c r="M43" s="690" t="s">
        <v>1</v>
      </c>
      <c r="O43" s="1363"/>
      <c r="P43" s="1363"/>
      <c r="Q43" s="1363"/>
      <c r="R43" s="1363"/>
      <c r="S43" s="1363"/>
      <c r="T43" s="1363"/>
      <c r="U43" s="1363"/>
      <c r="V43" s="1363"/>
      <c r="W43" s="1363"/>
      <c r="X43" s="1363"/>
      <c r="Y43" s="1363"/>
      <c r="Z43" s="1363"/>
    </row>
    <row r="44" spans="1:26">
      <c r="A44" s="716" t="s">
        <v>357</v>
      </c>
      <c r="B44" s="730">
        <v>0</v>
      </c>
      <c r="C44" s="696">
        <v>0</v>
      </c>
      <c r="D44" s="730">
        <v>0</v>
      </c>
      <c r="E44" s="696">
        <v>0</v>
      </c>
      <c r="F44" s="730">
        <v>0</v>
      </c>
      <c r="G44" s="696">
        <v>0</v>
      </c>
      <c r="H44" s="695"/>
      <c r="I44" s="698"/>
      <c r="J44" s="23"/>
      <c r="M44" s="690" t="s">
        <v>1</v>
      </c>
    </row>
    <row r="45" spans="1:26">
      <c r="A45" s="699" t="s">
        <v>358</v>
      </c>
      <c r="B45" s="695"/>
      <c r="C45" s="696">
        <v>0</v>
      </c>
      <c r="D45" s="695"/>
      <c r="E45" s="696">
        <v>0</v>
      </c>
      <c r="F45" s="695"/>
      <c r="G45" s="696">
        <v>0</v>
      </c>
      <c r="H45" s="695"/>
      <c r="I45" s="698"/>
      <c r="J45" s="23"/>
      <c r="M45" s="690" t="s">
        <v>1</v>
      </c>
    </row>
    <row r="46" spans="1:26">
      <c r="A46" s="708" t="s">
        <v>359</v>
      </c>
      <c r="B46" s="731"/>
      <c r="C46" s="732">
        <v>0</v>
      </c>
      <c r="D46" s="731"/>
      <c r="E46" s="732">
        <v>0</v>
      </c>
      <c r="F46" s="731"/>
      <c r="G46" s="732">
        <v>0</v>
      </c>
      <c r="H46" s="731"/>
      <c r="I46" s="733"/>
      <c r="J46" s="23"/>
      <c r="M46" s="690" t="s">
        <v>1</v>
      </c>
    </row>
    <row r="47" spans="1:26">
      <c r="A47" s="734"/>
      <c r="B47" s="735"/>
      <c r="C47" s="735"/>
      <c r="D47" s="735"/>
      <c r="E47" s="735"/>
      <c r="F47" s="735"/>
      <c r="G47" s="735"/>
      <c r="H47" s="735"/>
      <c r="I47" s="735"/>
      <c r="J47" s="23"/>
      <c r="M47" s="690" t="s">
        <v>67</v>
      </c>
    </row>
    <row r="48" spans="1:26">
      <c r="A48" s="1364"/>
      <c r="B48" s="1365"/>
      <c r="C48" s="1365"/>
      <c r="D48" s="1365"/>
      <c r="E48" s="1365"/>
      <c r="F48" s="1365"/>
      <c r="G48" s="1365"/>
      <c r="H48" s="1365"/>
      <c r="I48" s="1365"/>
      <c r="J48" s="1365"/>
      <c r="K48" s="1365"/>
      <c r="L48" s="1365"/>
      <c r="M48" s="1365"/>
    </row>
    <row r="49" spans="1:14">
      <c r="H49" s="736"/>
      <c r="I49" s="736"/>
      <c r="J49" s="23"/>
      <c r="M49" s="737"/>
      <c r="N49" s="738"/>
    </row>
    <row r="50" spans="1:14" ht="18.75">
      <c r="A50" s="1366"/>
      <c r="B50" s="1366"/>
      <c r="C50" s="1366"/>
      <c r="D50" s="1366"/>
      <c r="E50" s="1366"/>
      <c r="F50" s="1366"/>
      <c r="G50" s="1366"/>
      <c r="H50" s="1366"/>
      <c r="I50" s="1366"/>
      <c r="J50" s="23"/>
      <c r="M50" s="737"/>
      <c r="N50" s="738"/>
    </row>
    <row r="51" spans="1:14" s="23" customFormat="1" ht="27" customHeight="1">
      <c r="A51" s="1367"/>
      <c r="B51" s="1367"/>
      <c r="C51" s="1367"/>
      <c r="D51" s="1367"/>
      <c r="E51" s="1367"/>
      <c r="F51" s="1367"/>
      <c r="G51" s="1367"/>
      <c r="H51" s="1367"/>
      <c r="I51" s="1367"/>
      <c r="M51" s="356"/>
      <c r="N51" s="739"/>
    </row>
    <row r="52" spans="1:14" s="23" customFormat="1" ht="27" customHeight="1">
      <c r="A52" s="1367"/>
      <c r="B52" s="1367"/>
      <c r="C52" s="1367"/>
      <c r="D52" s="1367"/>
      <c r="E52" s="1367"/>
      <c r="F52" s="1367"/>
      <c r="G52" s="1367"/>
      <c r="H52" s="1367"/>
      <c r="I52" s="1367"/>
      <c r="M52" s="356"/>
      <c r="N52" s="739"/>
    </row>
    <row r="53" spans="1:14" s="23" customFormat="1" ht="27" customHeight="1">
      <c r="A53" s="1367"/>
      <c r="B53" s="1367"/>
      <c r="C53" s="1367"/>
      <c r="D53" s="1367"/>
      <c r="E53" s="1367"/>
      <c r="F53" s="1367"/>
      <c r="G53" s="1367"/>
      <c r="H53" s="1367"/>
      <c r="I53" s="1367"/>
      <c r="M53" s="356"/>
      <c r="N53" s="739"/>
    </row>
    <row r="54" spans="1:14" s="23" customFormat="1" ht="35.1" customHeight="1">
      <c r="A54" s="1358"/>
      <c r="B54" s="1358"/>
      <c r="C54" s="1358"/>
      <c r="D54" s="1358"/>
      <c r="E54" s="1358"/>
      <c r="F54" s="1358"/>
      <c r="G54" s="1358"/>
      <c r="H54" s="1358"/>
      <c r="I54" s="1358"/>
      <c r="M54" s="356"/>
      <c r="N54" s="739"/>
    </row>
    <row r="55" spans="1:14" s="23" customFormat="1" ht="39.75" customHeight="1">
      <c r="A55" s="1359"/>
      <c r="B55" s="1359"/>
      <c r="C55" s="1359"/>
      <c r="D55" s="1359"/>
      <c r="E55" s="1359"/>
      <c r="F55" s="1359"/>
      <c r="G55" s="1359"/>
      <c r="H55" s="1359"/>
      <c r="I55" s="1359"/>
      <c r="M55" s="356"/>
      <c r="N55" s="739"/>
    </row>
    <row r="56" spans="1:14" s="23" customFormat="1" ht="27" customHeight="1">
      <c r="A56" s="1359"/>
      <c r="B56" s="1359"/>
      <c r="C56" s="1359"/>
      <c r="D56" s="1359"/>
      <c r="E56" s="1359"/>
      <c r="F56" s="1359"/>
      <c r="G56" s="1359"/>
      <c r="H56" s="1359"/>
      <c r="I56" s="1359"/>
      <c r="M56" s="356"/>
      <c r="N56" s="739"/>
    </row>
    <row r="57" spans="1:14" s="23" customFormat="1" ht="39.75" customHeight="1">
      <c r="A57" s="1359"/>
      <c r="B57" s="1359"/>
      <c r="C57" s="1359"/>
      <c r="D57" s="1359"/>
      <c r="E57" s="1359"/>
      <c r="F57" s="1359"/>
      <c r="G57" s="1359"/>
      <c r="H57" s="1359"/>
      <c r="I57" s="1359"/>
      <c r="M57" s="356"/>
      <c r="N57" s="739"/>
    </row>
    <row r="58" spans="1:14" s="23" customFormat="1" ht="27" customHeight="1">
      <c r="A58" s="1360"/>
      <c r="B58" s="1360"/>
      <c r="C58" s="1360"/>
      <c r="D58" s="1360"/>
      <c r="E58" s="1360"/>
      <c r="F58" s="1360"/>
      <c r="G58" s="1360"/>
      <c r="H58" s="1360"/>
      <c r="I58" s="1360"/>
      <c r="J58" s="1360"/>
      <c r="K58" s="1360"/>
      <c r="L58" s="1360"/>
      <c r="M58" s="1360"/>
      <c r="N58" s="1361"/>
    </row>
    <row r="59" spans="1:14" s="23" customFormat="1" ht="22.9" customHeight="1">
      <c r="A59" s="740"/>
      <c r="B59" s="1362"/>
      <c r="C59" s="1362"/>
      <c r="D59" s="1362"/>
      <c r="E59" s="1362"/>
      <c r="F59" s="1362"/>
      <c r="G59" s="1362"/>
      <c r="H59" s="1362"/>
      <c r="I59" s="1362"/>
      <c r="M59" s="356"/>
      <c r="N59" s="739"/>
    </row>
    <row r="60" spans="1:14" s="23" customFormat="1">
      <c r="A60" s="740"/>
      <c r="B60" s="740"/>
      <c r="C60" s="740"/>
      <c r="D60" s="740"/>
      <c r="E60" s="740"/>
      <c r="F60" s="740"/>
      <c r="G60" s="740"/>
      <c r="H60" s="741"/>
      <c r="I60" s="742"/>
      <c r="M60" s="356"/>
      <c r="N60" s="739"/>
    </row>
    <row r="61" spans="1:14">
      <c r="A61" s="743"/>
      <c r="B61" s="743"/>
      <c r="C61" s="743"/>
      <c r="D61" s="743"/>
      <c r="E61" s="743"/>
      <c r="F61" s="743"/>
      <c r="G61" s="743"/>
      <c r="H61" s="742"/>
      <c r="I61" s="742"/>
      <c r="J61" s="23"/>
      <c r="M61" s="737"/>
      <c r="N61" s="738"/>
    </row>
    <row r="62" spans="1:14">
      <c r="A62" s="743"/>
      <c r="B62" s="743"/>
      <c r="C62" s="743"/>
      <c r="D62" s="743"/>
      <c r="E62" s="743"/>
      <c r="F62" s="743"/>
      <c r="G62" s="743"/>
      <c r="H62" s="742"/>
      <c r="I62" s="742"/>
      <c r="J62" s="23"/>
      <c r="M62" s="737"/>
      <c r="N62" s="738"/>
    </row>
    <row r="63" spans="1:14" ht="65.45" customHeight="1">
      <c r="A63" s="743"/>
      <c r="B63" s="1357"/>
      <c r="C63" s="1357"/>
      <c r="D63" s="1357"/>
      <c r="E63" s="1357"/>
      <c r="F63" s="1357"/>
      <c r="G63" s="1357"/>
      <c r="H63" s="1357"/>
      <c r="I63" s="1357"/>
      <c r="J63" s="23"/>
      <c r="M63" s="737"/>
      <c r="N63" s="738"/>
    </row>
    <row r="64" spans="1:14">
      <c r="H64" s="744"/>
      <c r="I64" s="744"/>
      <c r="J64" s="23"/>
    </row>
    <row r="65" spans="8:10">
      <c r="H65" s="744"/>
      <c r="I65" s="746"/>
      <c r="J65" s="23"/>
    </row>
    <row r="66" spans="8:10">
      <c r="H66" s="744"/>
      <c r="I66" s="744"/>
      <c r="J66" s="23"/>
    </row>
    <row r="67" spans="8:10">
      <c r="H67" s="744"/>
      <c r="I67" s="744"/>
      <c r="J67" s="23"/>
    </row>
    <row r="68" spans="8:10">
      <c r="H68" s="744"/>
      <c r="I68" s="744"/>
      <c r="J68" s="23"/>
    </row>
    <row r="69" spans="8:10">
      <c r="H69" s="744"/>
      <c r="I69" s="744"/>
      <c r="J69" s="23"/>
    </row>
    <row r="70" spans="8:10">
      <c r="H70" s="744"/>
      <c r="I70" s="744"/>
      <c r="J70" s="23"/>
    </row>
    <row r="71" spans="8:10">
      <c r="H71" s="744"/>
      <c r="I71" s="744"/>
      <c r="J71" s="23"/>
    </row>
    <row r="72" spans="8:10">
      <c r="H72" s="744"/>
      <c r="I72" s="744"/>
      <c r="J72" s="23"/>
    </row>
    <row r="73" spans="8:10">
      <c r="H73" s="744"/>
      <c r="I73" s="744"/>
      <c r="J73" s="23"/>
    </row>
    <row r="74" spans="8:10">
      <c r="H74" s="744"/>
      <c r="I74" s="744"/>
      <c r="J74" s="23"/>
    </row>
    <row r="75" spans="8:10">
      <c r="H75" s="744"/>
      <c r="I75" s="744"/>
      <c r="J75" s="23"/>
    </row>
    <row r="76" spans="8:10">
      <c r="H76" s="744"/>
      <c r="I76" s="747"/>
      <c r="J76" s="23"/>
    </row>
    <row r="77" spans="8:10">
      <c r="H77" s="744"/>
      <c r="I77" s="747"/>
      <c r="J77" s="23"/>
    </row>
    <row r="78" spans="8:10">
      <c r="H78" s="744"/>
      <c r="I78" s="744"/>
      <c r="J78" s="23"/>
    </row>
    <row r="79" spans="8:10">
      <c r="H79" s="744"/>
      <c r="I79" s="744"/>
      <c r="J79" s="23"/>
    </row>
    <row r="80" spans="8:10">
      <c r="H80" s="744"/>
      <c r="I80" s="744"/>
      <c r="J80" s="23"/>
    </row>
    <row r="81" spans="8:10">
      <c r="H81" s="744"/>
      <c r="I81" s="744"/>
      <c r="J81" s="23"/>
    </row>
    <row r="82" spans="8:10">
      <c r="H82" s="744"/>
      <c r="I82" s="744"/>
      <c r="J82" s="23"/>
    </row>
    <row r="83" spans="8:10">
      <c r="H83" s="744"/>
      <c r="I83" s="744"/>
      <c r="J83" s="23"/>
    </row>
    <row r="84" spans="8:10">
      <c r="H84" s="744"/>
      <c r="I84" s="744"/>
      <c r="J84" s="23"/>
    </row>
    <row r="85" spans="8:10">
      <c r="H85" s="744"/>
      <c r="I85" s="744"/>
      <c r="J85" s="23"/>
    </row>
    <row r="86" spans="8:10">
      <c r="H86" s="744"/>
      <c r="I86" s="744"/>
      <c r="J86" s="23"/>
    </row>
    <row r="87" spans="8:10">
      <c r="H87" s="744"/>
      <c r="I87" s="744"/>
      <c r="J87" s="23"/>
    </row>
    <row r="88" spans="8:10">
      <c r="H88" s="744"/>
      <c r="I88" s="744"/>
      <c r="J88" s="23"/>
    </row>
    <row r="89" spans="8:10">
      <c r="H89" s="744"/>
      <c r="I89" s="744"/>
      <c r="J89" s="23"/>
    </row>
    <row r="90" spans="8:10">
      <c r="H90" s="744"/>
      <c r="I90" s="744"/>
      <c r="J90" s="23"/>
    </row>
    <row r="91" spans="8:10">
      <c r="H91" s="748"/>
      <c r="I91" s="744"/>
      <c r="J91" s="23"/>
    </row>
    <row r="92" spans="8:10">
      <c r="H92" s="23"/>
      <c r="I92" s="23"/>
      <c r="J92" s="23"/>
    </row>
    <row r="93" spans="8:10">
      <c r="H93" s="749"/>
      <c r="I93" s="749"/>
      <c r="J93" s="23"/>
    </row>
    <row r="94" spans="8:10">
      <c r="H94" s="749"/>
      <c r="I94" s="749"/>
      <c r="J94" s="23"/>
    </row>
    <row r="95" spans="8:10">
      <c r="H95" s="749"/>
      <c r="I95" s="749"/>
      <c r="J95" s="23"/>
    </row>
    <row r="96" spans="8:10">
      <c r="H96" s="749"/>
      <c r="I96" s="749"/>
      <c r="J96" s="23"/>
    </row>
    <row r="97" spans="10:10">
      <c r="J97" s="23"/>
    </row>
    <row r="98" spans="10:10">
      <c r="J98" s="23"/>
    </row>
    <row r="200" spans="1:1">
      <c r="A200" s="689" t="s">
        <v>360</v>
      </c>
    </row>
  </sheetData>
  <mergeCells count="25">
    <mergeCell ref="A6:I6"/>
    <mergeCell ref="A1:I1"/>
    <mergeCell ref="A2:I2"/>
    <mergeCell ref="A3:I3"/>
    <mergeCell ref="A4:I4"/>
    <mergeCell ref="A5:I5"/>
    <mergeCell ref="A53:I53"/>
    <mergeCell ref="A7:I7"/>
    <mergeCell ref="A8:A9"/>
    <mergeCell ref="B8:C8"/>
    <mergeCell ref="D8:E8"/>
    <mergeCell ref="F8:G8"/>
    <mergeCell ref="H8:I8"/>
    <mergeCell ref="O41:Z43"/>
    <mergeCell ref="A48:M48"/>
    <mergeCell ref="A50:I50"/>
    <mergeCell ref="A51:I51"/>
    <mergeCell ref="A52:I52"/>
    <mergeCell ref="B63:I63"/>
    <mergeCell ref="A54:I54"/>
    <mergeCell ref="A55:I55"/>
    <mergeCell ref="A56:I56"/>
    <mergeCell ref="A57:I57"/>
    <mergeCell ref="A58:N58"/>
    <mergeCell ref="B59:I59"/>
  </mergeCells>
  <printOptions horizontalCentered="1"/>
  <pageMargins left="0.5" right="0.5" top="0.5" bottom="0.25" header="0.5" footer="0.5"/>
  <pageSetup scale="70" orientation="landscape" r:id="rId1"/>
  <headerFooter alignWithMargins="0">
    <oddFooter>&amp;C&amp;"Times New Roman,Regular"Exhibit L - Summary of Requirements by Object Class</oddFooter>
  </headerFooter>
</worksheet>
</file>

<file path=xl/worksheets/sheet24.xml><?xml version="1.0" encoding="utf-8"?>
<worksheet xmlns="http://schemas.openxmlformats.org/spreadsheetml/2006/main" xmlns:r="http://schemas.openxmlformats.org/officeDocument/2006/relationships">
  <dimension ref="A1:W204"/>
  <sheetViews>
    <sheetView view="pageBreakPreview" zoomScale="85" zoomScaleNormal="75" zoomScaleSheetLayoutView="85" workbookViewId="0">
      <selection activeCell="F28" sqref="F28"/>
    </sheetView>
  </sheetViews>
  <sheetFormatPr defaultRowHeight="15.75"/>
  <cols>
    <col min="1" max="1" width="65.33203125" style="624" customWidth="1"/>
    <col min="2" max="2" width="8.88671875" style="624"/>
    <col min="3" max="3" width="10.109375" style="624" customWidth="1"/>
    <col min="4" max="4" width="8.88671875" style="624"/>
    <col min="5" max="5" width="10.6640625" style="624" customWidth="1"/>
    <col min="6" max="6" width="8.88671875" style="624"/>
    <col min="7" max="7" width="10.5546875" style="624" bestFit="1" customWidth="1"/>
    <col min="8" max="8" width="8.88671875" style="624"/>
    <col min="9" max="9" width="10.33203125" style="624" customWidth="1"/>
    <col min="10" max="10" width="6.44140625" style="676" customWidth="1"/>
    <col min="11" max="11" width="8.88671875" style="626"/>
    <col min="12" max="16384" width="8.88671875" style="624"/>
  </cols>
  <sheetData>
    <row r="1" spans="1:10" ht="19.149999999999999" customHeight="1">
      <c r="A1" s="1352" t="s">
        <v>314</v>
      </c>
      <c r="B1" s="1351"/>
      <c r="C1" s="1351"/>
      <c r="D1" s="1351"/>
      <c r="E1" s="1351"/>
      <c r="F1" s="1351"/>
      <c r="G1" s="1351"/>
      <c r="H1" s="1351"/>
      <c r="I1" s="1351"/>
      <c r="J1" s="625" t="s">
        <v>1</v>
      </c>
    </row>
    <row r="2" spans="1:10" ht="19.149999999999999" customHeight="1">
      <c r="A2" s="1353"/>
      <c r="B2" s="1354"/>
      <c r="C2" s="1354"/>
      <c r="D2" s="1354"/>
      <c r="E2" s="1354"/>
      <c r="F2" s="1354"/>
      <c r="G2" s="1354"/>
      <c r="H2" s="1354"/>
      <c r="I2" s="1354"/>
      <c r="J2" s="625" t="s">
        <v>1</v>
      </c>
    </row>
    <row r="3" spans="1:10" ht="18.75">
      <c r="A3" s="1355" t="s">
        <v>315</v>
      </c>
      <c r="B3" s="1351"/>
      <c r="C3" s="1351"/>
      <c r="D3" s="1351"/>
      <c r="E3" s="1351"/>
      <c r="F3" s="1351"/>
      <c r="G3" s="1351"/>
      <c r="H3" s="1351"/>
      <c r="I3" s="1351"/>
      <c r="J3" s="625" t="s">
        <v>1</v>
      </c>
    </row>
    <row r="4" spans="1:10" ht="16.5">
      <c r="A4" s="1356" t="s">
        <v>69</v>
      </c>
      <c r="B4" s="1351"/>
      <c r="C4" s="1351"/>
      <c r="D4" s="1351"/>
      <c r="E4" s="1351"/>
      <c r="F4" s="1351"/>
      <c r="G4" s="1351"/>
      <c r="H4" s="1351"/>
      <c r="I4" s="1351"/>
      <c r="J4" s="625" t="s">
        <v>1</v>
      </c>
    </row>
    <row r="5" spans="1:10" ht="16.5">
      <c r="A5" s="1356" t="s">
        <v>77</v>
      </c>
      <c r="B5" s="1351"/>
      <c r="C5" s="1351"/>
      <c r="D5" s="1351"/>
      <c r="E5" s="1351"/>
      <c r="F5" s="1351"/>
      <c r="G5" s="1351"/>
      <c r="H5" s="1351"/>
      <c r="I5" s="1351"/>
      <c r="J5" s="625" t="s">
        <v>1</v>
      </c>
    </row>
    <row r="6" spans="1:10">
      <c r="A6" s="1350" t="s">
        <v>5</v>
      </c>
      <c r="B6" s="1351"/>
      <c r="C6" s="1351"/>
      <c r="D6" s="1351"/>
      <c r="E6" s="1351"/>
      <c r="F6" s="1351"/>
      <c r="G6" s="1351"/>
      <c r="H6" s="1351"/>
      <c r="I6" s="1351"/>
      <c r="J6" s="625" t="s">
        <v>1</v>
      </c>
    </row>
    <row r="7" spans="1:10" ht="11.25" customHeight="1">
      <c r="A7" s="1340"/>
      <c r="B7" s="1340"/>
      <c r="C7" s="1340"/>
      <c r="D7" s="1340"/>
      <c r="E7" s="1340"/>
      <c r="F7" s="1340"/>
      <c r="G7" s="1340"/>
      <c r="H7" s="1340"/>
      <c r="I7" s="1340"/>
      <c r="J7" s="625" t="s">
        <v>1</v>
      </c>
    </row>
    <row r="8" spans="1:10" ht="44.25" customHeight="1">
      <c r="A8" s="1341" t="s">
        <v>316</v>
      </c>
      <c r="B8" s="1343" t="s">
        <v>317</v>
      </c>
      <c r="C8" s="1344"/>
      <c r="D8" s="1345" t="s">
        <v>318</v>
      </c>
      <c r="E8" s="1346"/>
      <c r="F8" s="1347" t="s">
        <v>53</v>
      </c>
      <c r="G8" s="1348"/>
      <c r="H8" s="1347" t="s">
        <v>319</v>
      </c>
      <c r="I8" s="1349"/>
      <c r="J8" s="625" t="s">
        <v>1</v>
      </c>
    </row>
    <row r="9" spans="1:10" ht="25.5" customHeight="1" thickBot="1">
      <c r="A9" s="1342"/>
      <c r="B9" s="627" t="s">
        <v>8</v>
      </c>
      <c r="C9" s="628" t="s">
        <v>9</v>
      </c>
      <c r="D9" s="627" t="s">
        <v>8</v>
      </c>
      <c r="E9" s="628" t="s">
        <v>9</v>
      </c>
      <c r="F9" s="627" t="s">
        <v>8</v>
      </c>
      <c r="G9" s="628" t="s">
        <v>9</v>
      </c>
      <c r="H9" s="627" t="s">
        <v>8</v>
      </c>
      <c r="I9" s="629" t="s">
        <v>9</v>
      </c>
      <c r="J9" s="625" t="s">
        <v>1</v>
      </c>
    </row>
    <row r="10" spans="1:10">
      <c r="A10" s="630" t="s">
        <v>320</v>
      </c>
      <c r="B10" s="631">
        <v>0</v>
      </c>
      <c r="C10" s="632">
        <v>0</v>
      </c>
      <c r="D10" s="631">
        <v>0</v>
      </c>
      <c r="E10" s="632">
        <v>0</v>
      </c>
      <c r="F10" s="631">
        <v>0</v>
      </c>
      <c r="G10" s="632">
        <v>0</v>
      </c>
      <c r="H10" s="631">
        <f>F10-D10</f>
        <v>0</v>
      </c>
      <c r="I10" s="633">
        <f>G10-E10</f>
        <v>0</v>
      </c>
      <c r="J10" s="625" t="s">
        <v>1</v>
      </c>
    </row>
    <row r="11" spans="1:10">
      <c r="A11" s="634" t="s">
        <v>321</v>
      </c>
      <c r="B11" s="631"/>
      <c r="C11" s="635">
        <v>0</v>
      </c>
      <c r="D11" s="631"/>
      <c r="E11" s="635">
        <v>0</v>
      </c>
      <c r="F11" s="631"/>
      <c r="G11" s="635">
        <v>0</v>
      </c>
      <c r="H11" s="631">
        <f>F11-D11</f>
        <v>0</v>
      </c>
      <c r="I11" s="636">
        <f>G11-E11</f>
        <v>0</v>
      </c>
      <c r="J11" s="625" t="s">
        <v>1</v>
      </c>
    </row>
    <row r="12" spans="1:10">
      <c r="A12" s="634" t="s">
        <v>324</v>
      </c>
      <c r="B12" s="638">
        <v>0</v>
      </c>
      <c r="C12" s="635">
        <v>0</v>
      </c>
      <c r="D12" s="638">
        <v>0</v>
      </c>
      <c r="E12" s="635">
        <v>0</v>
      </c>
      <c r="F12" s="638">
        <v>0</v>
      </c>
      <c r="G12" s="635">
        <v>0</v>
      </c>
      <c r="H12" s="631">
        <f>F12-D12</f>
        <v>0</v>
      </c>
      <c r="I12" s="636">
        <f t="shared" ref="I12:I15" si="0">G12-E12</f>
        <v>0</v>
      </c>
      <c r="J12" s="625" t="s">
        <v>1</v>
      </c>
    </row>
    <row r="13" spans="1:10">
      <c r="A13" s="639" t="s">
        <v>325</v>
      </c>
      <c r="B13" s="640">
        <v>0</v>
      </c>
      <c r="C13" s="641"/>
      <c r="D13" s="640">
        <v>0</v>
      </c>
      <c r="E13" s="641"/>
      <c r="F13" s="640">
        <v>0</v>
      </c>
      <c r="G13" s="641"/>
      <c r="H13" s="640">
        <f t="shared" ref="H13:H15" si="1">F13-D13</f>
        <v>0</v>
      </c>
      <c r="I13" s="642">
        <f t="shared" si="0"/>
        <v>0</v>
      </c>
      <c r="J13" s="625" t="s">
        <v>1</v>
      </c>
    </row>
    <row r="14" spans="1:10">
      <c r="A14" s="639" t="s">
        <v>326</v>
      </c>
      <c r="B14" s="640">
        <v>0</v>
      </c>
      <c r="C14" s="641"/>
      <c r="D14" s="640">
        <v>0</v>
      </c>
      <c r="E14" s="641"/>
      <c r="F14" s="640">
        <v>0</v>
      </c>
      <c r="G14" s="641"/>
      <c r="H14" s="640">
        <f t="shared" si="1"/>
        <v>0</v>
      </c>
      <c r="I14" s="642">
        <f t="shared" si="0"/>
        <v>0</v>
      </c>
      <c r="J14" s="625" t="s">
        <v>1</v>
      </c>
    </row>
    <row r="15" spans="1:10">
      <c r="A15" s="643" t="s">
        <v>327</v>
      </c>
      <c r="B15" s="644"/>
      <c r="C15" s="645">
        <v>0</v>
      </c>
      <c r="D15" s="644"/>
      <c r="E15" s="645">
        <v>0</v>
      </c>
      <c r="F15" s="644"/>
      <c r="G15" s="645">
        <v>0</v>
      </c>
      <c r="H15" s="631">
        <f t="shared" si="1"/>
        <v>0</v>
      </c>
      <c r="I15" s="636">
        <f t="shared" si="0"/>
        <v>0</v>
      </c>
      <c r="J15" s="625" t="s">
        <v>1</v>
      </c>
    </row>
    <row r="16" spans="1:10">
      <c r="A16" s="646" t="s">
        <v>328</v>
      </c>
      <c r="B16" s="647">
        <f>+B10+B11+B12+B15</f>
        <v>0</v>
      </c>
      <c r="C16" s="648">
        <f t="shared" ref="C16:I16" si="2">+C10+C11+C12+C15</f>
        <v>0</v>
      </c>
      <c r="D16" s="647">
        <f>+D10+D11+D12+D15</f>
        <v>0</v>
      </c>
      <c r="E16" s="648">
        <f t="shared" si="2"/>
        <v>0</v>
      </c>
      <c r="F16" s="647">
        <f t="shared" si="2"/>
        <v>0</v>
      </c>
      <c r="G16" s="649">
        <f t="shared" si="2"/>
        <v>0</v>
      </c>
      <c r="H16" s="648">
        <f>+H10+H11+H12+H15</f>
        <v>0</v>
      </c>
      <c r="I16" s="649">
        <f t="shared" si="2"/>
        <v>0</v>
      </c>
      <c r="J16" s="625" t="s">
        <v>1</v>
      </c>
    </row>
    <row r="17" spans="1:12">
      <c r="A17" s="634" t="s">
        <v>329</v>
      </c>
      <c r="B17" s="631"/>
      <c r="C17" s="635"/>
      <c r="D17" s="631"/>
      <c r="E17" s="635"/>
      <c r="F17" s="631"/>
      <c r="G17" s="635"/>
      <c r="H17" s="631"/>
      <c r="I17" s="636"/>
      <c r="J17" s="625" t="s">
        <v>1</v>
      </c>
    </row>
    <row r="18" spans="1:12">
      <c r="A18" s="651" t="s">
        <v>330</v>
      </c>
      <c r="B18" s="631"/>
      <c r="C18" s="635">
        <v>0</v>
      </c>
      <c r="D18" s="631"/>
      <c r="E18" s="635">
        <v>0</v>
      </c>
      <c r="F18" s="631"/>
      <c r="G18" s="635">
        <v>0</v>
      </c>
      <c r="H18" s="631"/>
      <c r="I18" s="636">
        <f>G18-E18</f>
        <v>0</v>
      </c>
      <c r="J18" s="625" t="s">
        <v>1</v>
      </c>
    </row>
    <row r="19" spans="1:12">
      <c r="A19" s="651" t="s">
        <v>331</v>
      </c>
      <c r="B19" s="631"/>
      <c r="C19" s="635">
        <v>0</v>
      </c>
      <c r="D19" s="631"/>
      <c r="E19" s="635">
        <v>0</v>
      </c>
      <c r="F19" s="631"/>
      <c r="G19" s="635">
        <v>0</v>
      </c>
      <c r="H19" s="631"/>
      <c r="I19" s="636"/>
      <c r="J19" s="625" t="s">
        <v>1</v>
      </c>
    </row>
    <row r="20" spans="1:12">
      <c r="A20" s="651" t="s">
        <v>332</v>
      </c>
      <c r="B20" s="631"/>
      <c r="C20" s="635">
        <v>0</v>
      </c>
      <c r="D20" s="631"/>
      <c r="E20" s="635">
        <v>0</v>
      </c>
      <c r="F20" s="631"/>
      <c r="G20" s="635">
        <v>0</v>
      </c>
      <c r="H20" s="631"/>
      <c r="I20" s="636">
        <f t="shared" ref="I20:I37" si="3">G20-E20</f>
        <v>0</v>
      </c>
      <c r="J20" s="625" t="s">
        <v>1</v>
      </c>
    </row>
    <row r="21" spans="1:12">
      <c r="A21" s="651" t="s">
        <v>333</v>
      </c>
      <c r="B21" s="631"/>
      <c r="C21" s="635">
        <v>0</v>
      </c>
      <c r="D21" s="631"/>
      <c r="E21" s="635">
        <v>0</v>
      </c>
      <c r="F21" s="631"/>
      <c r="G21" s="635">
        <v>0</v>
      </c>
      <c r="H21" s="631"/>
      <c r="I21" s="636">
        <f t="shared" si="3"/>
        <v>0</v>
      </c>
      <c r="J21" s="625" t="s">
        <v>1</v>
      </c>
    </row>
    <row r="22" spans="1:12">
      <c r="A22" s="651" t="s">
        <v>334</v>
      </c>
      <c r="B22" s="631"/>
      <c r="C22" s="635">
        <v>0</v>
      </c>
      <c r="D22" s="631"/>
      <c r="E22" s="635">
        <v>0</v>
      </c>
      <c r="F22" s="631"/>
      <c r="G22" s="635">
        <v>0</v>
      </c>
      <c r="H22" s="631"/>
      <c r="I22" s="636">
        <f t="shared" si="3"/>
        <v>0</v>
      </c>
      <c r="J22" s="625" t="s">
        <v>1</v>
      </c>
    </row>
    <row r="23" spans="1:12">
      <c r="A23" s="651" t="s">
        <v>335</v>
      </c>
      <c r="B23" s="631"/>
      <c r="C23" s="635">
        <v>0</v>
      </c>
      <c r="D23" s="631"/>
      <c r="E23" s="635">
        <v>0</v>
      </c>
      <c r="F23" s="631"/>
      <c r="G23" s="635">
        <v>0</v>
      </c>
      <c r="H23" s="631"/>
      <c r="I23" s="636">
        <f t="shared" si="3"/>
        <v>0</v>
      </c>
      <c r="J23" s="625" t="s">
        <v>1</v>
      </c>
    </row>
    <row r="24" spans="1:12">
      <c r="A24" s="651" t="s">
        <v>336</v>
      </c>
      <c r="B24" s="631"/>
      <c r="C24" s="635">
        <v>0</v>
      </c>
      <c r="D24" s="631"/>
      <c r="E24" s="635">
        <v>0</v>
      </c>
      <c r="F24" s="631"/>
      <c r="G24" s="635">
        <v>0</v>
      </c>
      <c r="H24" s="631"/>
      <c r="I24" s="636">
        <f t="shared" si="3"/>
        <v>0</v>
      </c>
      <c r="J24" s="625" t="s">
        <v>1</v>
      </c>
    </row>
    <row r="25" spans="1:12">
      <c r="A25" s="651" t="s">
        <v>337</v>
      </c>
      <c r="B25" s="631"/>
      <c r="C25" s="635">
        <v>0</v>
      </c>
      <c r="D25" s="631"/>
      <c r="E25" s="635">
        <v>0</v>
      </c>
      <c r="F25" s="631"/>
      <c r="G25" s="635">
        <v>0</v>
      </c>
      <c r="H25" s="631"/>
      <c r="I25" s="636">
        <f t="shared" si="3"/>
        <v>0</v>
      </c>
      <c r="J25" s="625" t="s">
        <v>1</v>
      </c>
    </row>
    <row r="26" spans="1:12">
      <c r="A26" s="651" t="s">
        <v>338</v>
      </c>
      <c r="B26" s="631"/>
      <c r="C26" s="635">
        <v>0</v>
      </c>
      <c r="D26" s="631"/>
      <c r="E26" s="635">
        <v>0</v>
      </c>
      <c r="F26" s="631"/>
      <c r="G26" s="635">
        <v>0</v>
      </c>
      <c r="H26" s="631"/>
      <c r="I26" s="636">
        <f t="shared" si="3"/>
        <v>0</v>
      </c>
      <c r="J26" s="625" t="s">
        <v>1</v>
      </c>
    </row>
    <row r="27" spans="1:12">
      <c r="A27" s="651" t="s">
        <v>339</v>
      </c>
      <c r="B27" s="631"/>
      <c r="C27" s="635">
        <v>0</v>
      </c>
      <c r="D27" s="631"/>
      <c r="E27" s="635">
        <v>0</v>
      </c>
      <c r="F27" s="631"/>
      <c r="G27" s="635">
        <v>0</v>
      </c>
      <c r="H27" s="631"/>
      <c r="I27" s="636">
        <f t="shared" si="3"/>
        <v>0</v>
      </c>
      <c r="J27" s="625" t="s">
        <v>1</v>
      </c>
    </row>
    <row r="28" spans="1:12">
      <c r="A28" s="651" t="s">
        <v>340</v>
      </c>
      <c r="B28" s="631"/>
      <c r="C28" s="635">
        <v>0</v>
      </c>
      <c r="D28" s="631"/>
      <c r="E28" s="635">
        <v>0</v>
      </c>
      <c r="F28" s="631"/>
      <c r="G28" s="635">
        <v>0</v>
      </c>
      <c r="H28" s="631"/>
      <c r="I28" s="636">
        <f t="shared" si="3"/>
        <v>0</v>
      </c>
      <c r="J28" s="625" t="s">
        <v>1</v>
      </c>
    </row>
    <row r="29" spans="1:12">
      <c r="A29" s="651" t="s">
        <v>341</v>
      </c>
      <c r="B29" s="631"/>
      <c r="C29" s="635">
        <v>0</v>
      </c>
      <c r="D29" s="631"/>
      <c r="E29" s="635">
        <v>0</v>
      </c>
      <c r="F29" s="631"/>
      <c r="G29" s="635">
        <v>0</v>
      </c>
      <c r="H29" s="631"/>
      <c r="I29" s="636">
        <f t="shared" si="3"/>
        <v>0</v>
      </c>
      <c r="J29" s="625" t="s">
        <v>1</v>
      </c>
      <c r="L29" s="650"/>
    </row>
    <row r="30" spans="1:12">
      <c r="A30" s="651" t="s">
        <v>342</v>
      </c>
      <c r="B30" s="631"/>
      <c r="C30" s="635">
        <v>0</v>
      </c>
      <c r="D30" s="631"/>
      <c r="E30" s="635">
        <v>0</v>
      </c>
      <c r="F30" s="631"/>
      <c r="G30" s="635">
        <v>0</v>
      </c>
      <c r="H30" s="631"/>
      <c r="I30" s="636">
        <f t="shared" si="3"/>
        <v>0</v>
      </c>
      <c r="J30" s="625" t="s">
        <v>1</v>
      </c>
    </row>
    <row r="31" spans="1:12">
      <c r="A31" s="651" t="s">
        <v>343</v>
      </c>
      <c r="B31" s="631"/>
      <c r="C31" s="635">
        <v>0</v>
      </c>
      <c r="D31" s="631"/>
      <c r="E31" s="635">
        <v>0</v>
      </c>
      <c r="F31" s="631"/>
      <c r="G31" s="635">
        <v>0</v>
      </c>
      <c r="H31" s="631"/>
      <c r="I31" s="636">
        <f t="shared" si="3"/>
        <v>0</v>
      </c>
      <c r="J31" s="625" t="s">
        <v>1</v>
      </c>
    </row>
    <row r="32" spans="1:12">
      <c r="A32" s="651" t="s">
        <v>344</v>
      </c>
      <c r="B32" s="631"/>
      <c r="C32" s="635">
        <v>0</v>
      </c>
      <c r="D32" s="631"/>
      <c r="E32" s="635">
        <v>0</v>
      </c>
      <c r="F32" s="631"/>
      <c r="G32" s="635">
        <v>0</v>
      </c>
      <c r="H32" s="631"/>
      <c r="I32" s="636">
        <f t="shared" si="3"/>
        <v>0</v>
      </c>
      <c r="J32" s="625" t="s">
        <v>1</v>
      </c>
      <c r="L32" s="650"/>
    </row>
    <row r="33" spans="1:23">
      <c r="A33" s="651" t="s">
        <v>345</v>
      </c>
      <c r="B33" s="631"/>
      <c r="C33" s="635">
        <v>0</v>
      </c>
      <c r="D33" s="631"/>
      <c r="E33" s="635">
        <v>0</v>
      </c>
      <c r="F33" s="631"/>
      <c r="G33" s="635">
        <v>0</v>
      </c>
      <c r="H33" s="631"/>
      <c r="I33" s="636">
        <f t="shared" si="3"/>
        <v>0</v>
      </c>
      <c r="J33" s="625" t="s">
        <v>1</v>
      </c>
      <c r="L33" s="650"/>
    </row>
    <row r="34" spans="1:23">
      <c r="A34" s="651" t="s">
        <v>346</v>
      </c>
      <c r="B34" s="631"/>
      <c r="C34" s="635">
        <v>0</v>
      </c>
      <c r="D34" s="631"/>
      <c r="E34" s="635">
        <v>0</v>
      </c>
      <c r="F34" s="631"/>
      <c r="G34" s="635">
        <v>0</v>
      </c>
      <c r="H34" s="631"/>
      <c r="I34" s="636">
        <f t="shared" si="3"/>
        <v>0</v>
      </c>
      <c r="J34" s="625" t="s">
        <v>1</v>
      </c>
      <c r="L34" s="650"/>
    </row>
    <row r="35" spans="1:23">
      <c r="A35" s="651" t="s">
        <v>347</v>
      </c>
      <c r="B35" s="631"/>
      <c r="C35" s="635">
        <v>0</v>
      </c>
      <c r="D35" s="631"/>
      <c r="E35" s="635">
        <v>0</v>
      </c>
      <c r="F35" s="631"/>
      <c r="G35" s="635">
        <v>0</v>
      </c>
      <c r="H35" s="631"/>
      <c r="I35" s="636"/>
      <c r="J35" s="625" t="s">
        <v>1</v>
      </c>
      <c r="L35" s="650"/>
    </row>
    <row r="36" spans="1:23">
      <c r="A36" s="651" t="s">
        <v>348</v>
      </c>
      <c r="B36" s="631"/>
      <c r="C36" s="635">
        <v>106</v>
      </c>
      <c r="D36" s="631"/>
      <c r="E36" s="635">
        <v>10000</v>
      </c>
      <c r="F36" s="631"/>
      <c r="G36" s="635">
        <v>0</v>
      </c>
      <c r="H36" s="631"/>
      <c r="I36" s="636"/>
      <c r="J36" s="625" t="s">
        <v>1</v>
      </c>
      <c r="L36" s="650"/>
    </row>
    <row r="37" spans="1:23">
      <c r="A37" s="651" t="s">
        <v>349</v>
      </c>
      <c r="B37" s="631"/>
      <c r="C37" s="635">
        <v>0</v>
      </c>
      <c r="D37" s="631"/>
      <c r="E37" s="635">
        <v>0</v>
      </c>
      <c r="F37" s="631"/>
      <c r="G37" s="635">
        <v>0</v>
      </c>
      <c r="H37" s="631"/>
      <c r="I37" s="636">
        <f t="shared" si="3"/>
        <v>0</v>
      </c>
      <c r="J37" s="625" t="s">
        <v>1</v>
      </c>
    </row>
    <row r="38" spans="1:23">
      <c r="A38" s="652" t="s">
        <v>350</v>
      </c>
      <c r="B38" s="653"/>
      <c r="C38" s="654">
        <f>SUM(C16:C37)</f>
        <v>106</v>
      </c>
      <c r="D38" s="653"/>
      <c r="E38" s="654">
        <f>SUM(E16:E37)</f>
        <v>10000</v>
      </c>
      <c r="F38" s="653"/>
      <c r="G38" s="654">
        <f>SUM(G16:G37)</f>
        <v>0</v>
      </c>
      <c r="H38" s="653"/>
      <c r="I38" s="655">
        <f>SUM(I16:I37)</f>
        <v>0</v>
      </c>
      <c r="J38" s="625" t="s">
        <v>1</v>
      </c>
    </row>
    <row r="39" spans="1:23" ht="16.899999999999999" customHeight="1">
      <c r="A39" s="651" t="s">
        <v>351</v>
      </c>
      <c r="B39" s="631"/>
      <c r="C39" s="635">
        <v>-106</v>
      </c>
      <c r="D39" s="631"/>
      <c r="E39" s="635">
        <f>-C40</f>
        <v>0</v>
      </c>
      <c r="F39" s="631"/>
      <c r="G39" s="635">
        <f>-E40</f>
        <v>0</v>
      </c>
      <c r="H39" s="631"/>
      <c r="I39" s="636"/>
      <c r="J39" s="625" t="s">
        <v>1</v>
      </c>
    </row>
    <row r="40" spans="1:23">
      <c r="A40" s="651" t="s">
        <v>352</v>
      </c>
      <c r="B40" s="631"/>
      <c r="C40" s="635">
        <v>0</v>
      </c>
      <c r="D40" s="631"/>
      <c r="E40" s="635">
        <v>0</v>
      </c>
      <c r="F40" s="631"/>
      <c r="G40" s="635">
        <v>0</v>
      </c>
      <c r="H40" s="631"/>
      <c r="I40" s="636"/>
      <c r="J40" s="625" t="s">
        <v>1</v>
      </c>
    </row>
    <row r="41" spans="1:23">
      <c r="A41" s="651" t="s">
        <v>353</v>
      </c>
      <c r="B41" s="631"/>
      <c r="C41" s="635">
        <v>0</v>
      </c>
      <c r="D41" s="631"/>
      <c r="E41" s="635">
        <v>0</v>
      </c>
      <c r="F41" s="631"/>
      <c r="G41" s="635">
        <v>0</v>
      </c>
      <c r="H41" s="631"/>
      <c r="I41" s="636"/>
      <c r="J41" s="625" t="s">
        <v>1</v>
      </c>
    </row>
    <row r="42" spans="1:23">
      <c r="A42" s="651" t="s">
        <v>362</v>
      </c>
      <c r="B42" s="631"/>
      <c r="C42" s="635">
        <v>0</v>
      </c>
      <c r="D42" s="631"/>
      <c r="E42" s="635">
        <v>0</v>
      </c>
      <c r="F42" s="631"/>
      <c r="G42" s="635">
        <v>0</v>
      </c>
      <c r="H42" s="631"/>
      <c r="I42" s="636"/>
      <c r="J42" s="625" t="s">
        <v>1</v>
      </c>
    </row>
    <row r="43" spans="1:23">
      <c r="A43" s="651" t="s">
        <v>354</v>
      </c>
      <c r="B43" s="631"/>
      <c r="C43" s="635">
        <v>0</v>
      </c>
      <c r="D43" s="631"/>
      <c r="E43" s="635">
        <v>0</v>
      </c>
      <c r="F43" s="631"/>
      <c r="G43" s="635">
        <v>0</v>
      </c>
      <c r="H43" s="631"/>
      <c r="I43" s="636"/>
      <c r="J43" s="625" t="s">
        <v>1</v>
      </c>
    </row>
    <row r="44" spans="1:23">
      <c r="A44" s="651" t="s">
        <v>112</v>
      </c>
      <c r="B44" s="644"/>
      <c r="C44" s="645">
        <v>0</v>
      </c>
      <c r="D44" s="644"/>
      <c r="E44" s="645">
        <v>0</v>
      </c>
      <c r="F44" s="644"/>
      <c r="G44" s="645">
        <v>0</v>
      </c>
      <c r="H44" s="644"/>
      <c r="I44" s="656"/>
      <c r="J44" s="625" t="s">
        <v>1</v>
      </c>
    </row>
    <row r="45" spans="1:23" ht="16.5" customHeight="1" thickBot="1">
      <c r="A45" s="657" t="s">
        <v>355</v>
      </c>
      <c r="B45" s="658"/>
      <c r="C45" s="659">
        <f>SUM(C38:C44)</f>
        <v>0</v>
      </c>
      <c r="D45" s="658"/>
      <c r="E45" s="659">
        <f>SUM(E38:E44)</f>
        <v>10000</v>
      </c>
      <c r="F45" s="658"/>
      <c r="G45" s="659">
        <f>SUM(G38:G41)</f>
        <v>0</v>
      </c>
      <c r="H45" s="658"/>
      <c r="I45" s="660"/>
      <c r="J45" s="625" t="s">
        <v>1</v>
      </c>
      <c r="L45" s="1335"/>
      <c r="M45" s="1335"/>
      <c r="N45" s="1335"/>
      <c r="O45" s="1335"/>
      <c r="P45" s="1335"/>
      <c r="Q45" s="1335"/>
      <c r="R45" s="1335"/>
      <c r="S45" s="1335"/>
      <c r="T45" s="1335"/>
      <c r="U45" s="1335"/>
      <c r="V45" s="1335"/>
      <c r="W45" s="1335"/>
    </row>
    <row r="46" spans="1:23">
      <c r="A46" s="661"/>
      <c r="B46" s="662"/>
      <c r="C46" s="663"/>
      <c r="D46" s="662"/>
      <c r="E46" s="663"/>
      <c r="F46" s="662"/>
      <c r="G46" s="663"/>
      <c r="H46" s="662"/>
      <c r="I46" s="664"/>
      <c r="J46" s="625" t="s">
        <v>1</v>
      </c>
      <c r="L46" s="1335"/>
      <c r="M46" s="1335"/>
      <c r="N46" s="1335"/>
      <c r="O46" s="1335"/>
      <c r="P46" s="1335"/>
      <c r="Q46" s="1335"/>
      <c r="R46" s="1335"/>
      <c r="S46" s="1335"/>
      <c r="T46" s="1335"/>
      <c r="U46" s="1335"/>
      <c r="V46" s="1335"/>
      <c r="W46" s="1335"/>
    </row>
    <row r="47" spans="1:23">
      <c r="A47" s="665" t="s">
        <v>356</v>
      </c>
      <c r="B47" s="631"/>
      <c r="C47" s="635"/>
      <c r="D47" s="631"/>
      <c r="E47" s="635"/>
      <c r="F47" s="631"/>
      <c r="G47" s="635"/>
      <c r="H47" s="631"/>
      <c r="I47" s="636"/>
      <c r="J47" s="625" t="s">
        <v>1</v>
      </c>
      <c r="L47" s="1335"/>
      <c r="M47" s="1335"/>
      <c r="N47" s="1335"/>
      <c r="O47" s="1335"/>
      <c r="P47" s="1335"/>
      <c r="Q47" s="1335"/>
      <c r="R47" s="1335"/>
      <c r="S47" s="1335"/>
      <c r="T47" s="1335"/>
      <c r="U47" s="1335"/>
      <c r="V47" s="1335"/>
      <c r="W47" s="1335"/>
    </row>
    <row r="48" spans="1:23">
      <c r="A48" s="651" t="s">
        <v>357</v>
      </c>
      <c r="B48" s="666">
        <v>0</v>
      </c>
      <c r="C48" s="632"/>
      <c r="D48" s="666">
        <v>0</v>
      </c>
      <c r="E48" s="632"/>
      <c r="F48" s="666">
        <v>0</v>
      </c>
      <c r="G48" s="632"/>
      <c r="H48" s="631"/>
      <c r="I48" s="633"/>
      <c r="J48" s="625" t="s">
        <v>1</v>
      </c>
    </row>
    <row r="49" spans="1:11">
      <c r="A49" s="643" t="s">
        <v>358</v>
      </c>
      <c r="B49" s="667"/>
      <c r="C49" s="668">
        <v>0</v>
      </c>
      <c r="D49" s="667"/>
      <c r="E49" s="668">
        <f>C49</f>
        <v>0</v>
      </c>
      <c r="F49" s="667"/>
      <c r="G49" s="668">
        <f>E49</f>
        <v>0</v>
      </c>
      <c r="H49" s="667"/>
      <c r="I49" s="669"/>
      <c r="J49" s="625" t="s">
        <v>67</v>
      </c>
    </row>
    <row r="50" spans="1:11" hidden="1">
      <c r="A50" s="670" t="s">
        <v>359</v>
      </c>
      <c r="B50" s="671"/>
      <c r="C50" s="672">
        <v>0</v>
      </c>
      <c r="D50" s="671"/>
      <c r="E50" s="672">
        <v>0</v>
      </c>
      <c r="F50" s="671"/>
      <c r="G50" s="672">
        <v>0</v>
      </c>
      <c r="H50" s="671"/>
      <c r="I50" s="673"/>
      <c r="J50" s="625" t="s">
        <v>1</v>
      </c>
    </row>
    <row r="51" spans="1:11">
      <c r="A51" s="674"/>
      <c r="B51" s="675"/>
      <c r="C51" s="675"/>
      <c r="D51" s="675"/>
      <c r="E51" s="675"/>
      <c r="F51" s="675"/>
      <c r="G51" s="675"/>
      <c r="H51" s="675"/>
      <c r="I51" s="675"/>
    </row>
    <row r="52" spans="1:11">
      <c r="A52" s="1336"/>
      <c r="B52" s="1337"/>
      <c r="C52" s="1337"/>
      <c r="D52" s="1337"/>
      <c r="E52" s="1337"/>
      <c r="F52" s="1337"/>
      <c r="G52" s="1337"/>
      <c r="H52" s="1337"/>
      <c r="I52" s="1337"/>
      <c r="J52" s="1337"/>
    </row>
    <row r="53" spans="1:11">
      <c r="H53" s="677"/>
      <c r="I53" s="677"/>
      <c r="J53" s="678"/>
      <c r="K53" s="679"/>
    </row>
    <row r="54" spans="1:11" ht="18.75">
      <c r="A54" s="1338"/>
      <c r="B54" s="1338"/>
      <c r="C54" s="1338"/>
      <c r="D54" s="1338"/>
      <c r="E54" s="1338"/>
      <c r="F54" s="1338"/>
      <c r="G54" s="1338"/>
      <c r="H54" s="1338"/>
      <c r="I54" s="1338"/>
      <c r="J54" s="678"/>
      <c r="K54" s="679"/>
    </row>
    <row r="55" spans="1:11" s="582" customFormat="1" ht="27" customHeight="1">
      <c r="A55" s="1339"/>
      <c r="B55" s="1339"/>
      <c r="C55" s="1339"/>
      <c r="D55" s="1339"/>
      <c r="E55" s="1339"/>
      <c r="F55" s="1339"/>
      <c r="G55" s="1339"/>
      <c r="H55" s="1339"/>
      <c r="I55" s="1339"/>
      <c r="J55" s="606"/>
      <c r="K55" s="680"/>
    </row>
    <row r="56" spans="1:11" s="582" customFormat="1" ht="27" customHeight="1">
      <c r="A56" s="1339"/>
      <c r="B56" s="1339"/>
      <c r="C56" s="1339"/>
      <c r="D56" s="1339"/>
      <c r="E56" s="1339"/>
      <c r="F56" s="1339"/>
      <c r="G56" s="1339"/>
      <c r="H56" s="1339"/>
      <c r="I56" s="1339"/>
      <c r="J56" s="606"/>
      <c r="K56" s="680"/>
    </row>
    <row r="57" spans="1:11" s="582" customFormat="1" ht="27" customHeight="1">
      <c r="A57" s="1339"/>
      <c r="B57" s="1339"/>
      <c r="C57" s="1339"/>
      <c r="D57" s="1339"/>
      <c r="E57" s="1339"/>
      <c r="F57" s="1339"/>
      <c r="G57" s="1339"/>
      <c r="H57" s="1339"/>
      <c r="I57" s="1339"/>
      <c r="J57" s="606"/>
      <c r="K57" s="680"/>
    </row>
    <row r="58" spans="1:11" s="582" customFormat="1" ht="35.1" customHeight="1">
      <c r="A58" s="1330"/>
      <c r="B58" s="1330"/>
      <c r="C58" s="1330"/>
      <c r="D58" s="1330"/>
      <c r="E58" s="1330"/>
      <c r="F58" s="1330"/>
      <c r="G58" s="1330"/>
      <c r="H58" s="1330"/>
      <c r="I58" s="1330"/>
      <c r="J58" s="606"/>
      <c r="K58" s="680"/>
    </row>
    <row r="59" spans="1:11" s="582" customFormat="1" ht="39.75" customHeight="1">
      <c r="A59" s="1331"/>
      <c r="B59" s="1331"/>
      <c r="C59" s="1331"/>
      <c r="D59" s="1331"/>
      <c r="E59" s="1331"/>
      <c r="F59" s="1331"/>
      <c r="G59" s="1331"/>
      <c r="H59" s="1331"/>
      <c r="I59" s="1331"/>
      <c r="J59" s="606"/>
      <c r="K59" s="680"/>
    </row>
    <row r="60" spans="1:11" s="582" customFormat="1" ht="27" customHeight="1">
      <c r="A60" s="1331"/>
      <c r="B60" s="1331"/>
      <c r="C60" s="1331"/>
      <c r="D60" s="1331"/>
      <c r="E60" s="1331"/>
      <c r="F60" s="1331"/>
      <c r="G60" s="1331"/>
      <c r="H60" s="1331"/>
      <c r="I60" s="1331"/>
      <c r="J60" s="606"/>
      <c r="K60" s="680"/>
    </row>
    <row r="61" spans="1:11" s="582" customFormat="1" ht="39.75" customHeight="1">
      <c r="A61" s="1331"/>
      <c r="B61" s="1331"/>
      <c r="C61" s="1331"/>
      <c r="D61" s="1331"/>
      <c r="E61" s="1331"/>
      <c r="F61" s="1331"/>
      <c r="G61" s="1331"/>
      <c r="H61" s="1331"/>
      <c r="I61" s="1331"/>
      <c r="J61" s="606"/>
      <c r="K61" s="680"/>
    </row>
    <row r="62" spans="1:11" s="582" customFormat="1" ht="27" customHeight="1">
      <c r="A62" s="1332"/>
      <c r="B62" s="1332"/>
      <c r="C62" s="1332"/>
      <c r="D62" s="1332"/>
      <c r="E62" s="1332"/>
      <c r="F62" s="1332"/>
      <c r="G62" s="1332"/>
      <c r="H62" s="1332"/>
      <c r="I62" s="1332"/>
      <c r="J62" s="1332"/>
      <c r="K62" s="1333"/>
    </row>
    <row r="63" spans="1:11" s="582" customFormat="1" ht="22.9" customHeight="1">
      <c r="A63" s="681"/>
      <c r="B63" s="1334"/>
      <c r="C63" s="1334"/>
      <c r="D63" s="1334"/>
      <c r="E63" s="1334"/>
      <c r="F63" s="1334"/>
      <c r="G63" s="1334"/>
      <c r="H63" s="1334"/>
      <c r="I63" s="1334"/>
      <c r="J63" s="606"/>
      <c r="K63" s="680"/>
    </row>
    <row r="64" spans="1:11" s="582" customFormat="1">
      <c r="A64" s="681"/>
      <c r="B64" s="681"/>
      <c r="C64" s="681"/>
      <c r="D64" s="681"/>
      <c r="E64" s="681"/>
      <c r="F64" s="681"/>
      <c r="G64" s="681"/>
      <c r="H64" s="682"/>
      <c r="I64" s="683"/>
      <c r="J64" s="606"/>
      <c r="K64" s="680"/>
    </row>
    <row r="65" spans="1:11">
      <c r="A65" s="684"/>
      <c r="B65" s="684"/>
      <c r="C65" s="684"/>
      <c r="D65" s="684"/>
      <c r="E65" s="684"/>
      <c r="F65" s="684"/>
      <c r="G65" s="684"/>
      <c r="H65" s="683"/>
      <c r="I65" s="683"/>
      <c r="J65" s="678"/>
      <c r="K65" s="679"/>
    </row>
    <row r="66" spans="1:11">
      <c r="A66" s="684"/>
      <c r="B66" s="684"/>
      <c r="C66" s="684"/>
      <c r="D66" s="684"/>
      <c r="E66" s="684"/>
      <c r="F66" s="684"/>
      <c r="G66" s="684"/>
      <c r="H66" s="683"/>
      <c r="I66" s="683"/>
      <c r="J66" s="678"/>
      <c r="K66" s="679"/>
    </row>
    <row r="67" spans="1:11" ht="65.45" customHeight="1">
      <c r="A67" s="684"/>
      <c r="B67" s="1329"/>
      <c r="C67" s="1329"/>
      <c r="D67" s="1329"/>
      <c r="E67" s="1329"/>
      <c r="F67" s="1329"/>
      <c r="G67" s="1329"/>
      <c r="H67" s="1329"/>
      <c r="I67" s="1329"/>
      <c r="J67" s="678"/>
      <c r="K67" s="679"/>
    </row>
    <row r="68" spans="1:11">
      <c r="H68" s="605"/>
      <c r="I68" s="605"/>
    </row>
    <row r="69" spans="1:11">
      <c r="H69" s="605"/>
      <c r="I69" s="685"/>
    </row>
    <row r="70" spans="1:11">
      <c r="H70" s="605"/>
      <c r="I70" s="605"/>
    </row>
    <row r="71" spans="1:11">
      <c r="H71" s="605"/>
      <c r="I71" s="605"/>
    </row>
    <row r="72" spans="1:11">
      <c r="H72" s="605"/>
      <c r="I72" s="605"/>
    </row>
    <row r="73" spans="1:11">
      <c r="H73" s="605"/>
      <c r="I73" s="605"/>
    </row>
    <row r="74" spans="1:11">
      <c r="H74" s="605"/>
      <c r="I74" s="605"/>
    </row>
    <row r="75" spans="1:11">
      <c r="H75" s="605"/>
      <c r="I75" s="605"/>
    </row>
    <row r="76" spans="1:11">
      <c r="H76" s="605"/>
      <c r="I76" s="605"/>
    </row>
    <row r="77" spans="1:11">
      <c r="H77" s="605"/>
      <c r="I77" s="605"/>
    </row>
    <row r="78" spans="1:11">
      <c r="H78" s="605"/>
      <c r="I78" s="605"/>
    </row>
    <row r="79" spans="1:11">
      <c r="H79" s="605"/>
      <c r="I79" s="605"/>
    </row>
    <row r="80" spans="1:11">
      <c r="H80" s="605"/>
      <c r="I80" s="686"/>
    </row>
    <row r="81" spans="8:9">
      <c r="H81" s="605"/>
      <c r="I81" s="686"/>
    </row>
    <row r="82" spans="8:9">
      <c r="H82" s="605"/>
      <c r="I82" s="605"/>
    </row>
    <row r="83" spans="8:9">
      <c r="H83" s="605"/>
      <c r="I83" s="605"/>
    </row>
    <row r="84" spans="8:9">
      <c r="H84" s="605"/>
      <c r="I84" s="605"/>
    </row>
    <row r="85" spans="8:9">
      <c r="H85" s="605"/>
      <c r="I85" s="605"/>
    </row>
    <row r="86" spans="8:9">
      <c r="H86" s="605"/>
      <c r="I86" s="605"/>
    </row>
    <row r="87" spans="8:9">
      <c r="H87" s="605"/>
      <c r="I87" s="605"/>
    </row>
    <row r="88" spans="8:9">
      <c r="H88" s="605"/>
      <c r="I88" s="605"/>
    </row>
    <row r="89" spans="8:9">
      <c r="H89" s="605"/>
      <c r="I89" s="605"/>
    </row>
    <row r="90" spans="8:9">
      <c r="H90" s="605"/>
      <c r="I90" s="605"/>
    </row>
    <row r="91" spans="8:9">
      <c r="H91" s="605"/>
      <c r="I91" s="605"/>
    </row>
    <row r="92" spans="8:9">
      <c r="H92" s="605"/>
      <c r="I92" s="605"/>
    </row>
    <row r="93" spans="8:9">
      <c r="H93" s="605"/>
      <c r="I93" s="605"/>
    </row>
    <row r="94" spans="8:9">
      <c r="H94" s="605"/>
      <c r="I94" s="605"/>
    </row>
    <row r="95" spans="8:9">
      <c r="H95" s="687"/>
      <c r="I95" s="605"/>
    </row>
    <row r="96" spans="8:9">
      <c r="H96" s="582"/>
      <c r="I96" s="582"/>
    </row>
    <row r="97" spans="8:9">
      <c r="H97" s="688"/>
      <c r="I97" s="688"/>
    </row>
    <row r="98" spans="8:9">
      <c r="H98" s="688"/>
      <c r="I98" s="688"/>
    </row>
    <row r="99" spans="8:9">
      <c r="H99" s="688"/>
      <c r="I99" s="688"/>
    </row>
    <row r="100" spans="8:9">
      <c r="H100" s="688"/>
      <c r="I100" s="688"/>
    </row>
    <row r="204" spans="1:1">
      <c r="A204" s="624" t="s">
        <v>360</v>
      </c>
    </row>
  </sheetData>
  <mergeCells count="25">
    <mergeCell ref="A6:I6"/>
    <mergeCell ref="A1:I1"/>
    <mergeCell ref="A2:I2"/>
    <mergeCell ref="A3:I3"/>
    <mergeCell ref="A4:I4"/>
    <mergeCell ref="A5:I5"/>
    <mergeCell ref="A57:I57"/>
    <mergeCell ref="A7:I7"/>
    <mergeCell ref="A8:A9"/>
    <mergeCell ref="B8:C8"/>
    <mergeCell ref="D8:E8"/>
    <mergeCell ref="F8:G8"/>
    <mergeCell ref="H8:I8"/>
    <mergeCell ref="L45:W47"/>
    <mergeCell ref="A52:J52"/>
    <mergeCell ref="A54:I54"/>
    <mergeCell ref="A55:I55"/>
    <mergeCell ref="A56:I56"/>
    <mergeCell ref="B67:I67"/>
    <mergeCell ref="A58:I58"/>
    <mergeCell ref="A59:I59"/>
    <mergeCell ref="A60:I60"/>
    <mergeCell ref="A61:I61"/>
    <mergeCell ref="A62:K62"/>
    <mergeCell ref="B63:I63"/>
  </mergeCells>
  <printOptions horizontalCentered="1"/>
  <pageMargins left="0.5" right="0.5" top="0.5" bottom="0.25" header="0.5" footer="0.5"/>
  <pageSetup scale="69" orientation="landscape" r:id="rId1"/>
  <headerFooter alignWithMargins="0">
    <oddFooter>&amp;C&amp;"Times New Roman,Regular"Exhibit L - Summary of Requirements by Object Class</oddFooter>
  </headerFooter>
  <rowBreaks count="3" manualBreakCount="3">
    <brk id="33" max="10" man="1"/>
    <brk id="50" max="10" man="1"/>
    <brk id="53" max="16383" man="1"/>
  </rowBreaks>
</worksheet>
</file>

<file path=xl/worksheets/sheet25.xml><?xml version="1.0" encoding="utf-8"?>
<worksheet xmlns="http://schemas.openxmlformats.org/spreadsheetml/2006/main" xmlns:r="http://schemas.openxmlformats.org/officeDocument/2006/relationships">
  <sheetPr>
    <pageSetUpPr fitToPage="1"/>
  </sheetPr>
  <dimension ref="A1:K25"/>
  <sheetViews>
    <sheetView view="pageBreakPreview" zoomScale="85" zoomScaleNormal="100" zoomScaleSheetLayoutView="85" workbookViewId="0">
      <selection activeCell="A14" sqref="A14:J20"/>
    </sheetView>
  </sheetViews>
  <sheetFormatPr defaultRowHeight="15.75"/>
  <cols>
    <col min="1" max="6" width="8.88671875" style="753"/>
    <col min="7" max="7" width="29" style="753" customWidth="1"/>
    <col min="8" max="8" width="8.88671875" style="753"/>
    <col min="9" max="9" width="8.88671875" style="763"/>
    <col min="10" max="16384" width="8.88671875" style="753"/>
  </cols>
  <sheetData>
    <row r="1" spans="1:11">
      <c r="A1" s="750" t="s">
        <v>363</v>
      </c>
      <c r="B1" s="751"/>
      <c r="C1" s="751"/>
      <c r="D1" s="751"/>
      <c r="E1" s="751"/>
      <c r="F1" s="751"/>
      <c r="G1" s="751"/>
      <c r="H1" s="751"/>
      <c r="I1" s="752"/>
      <c r="J1" s="751"/>
      <c r="K1" s="752" t="s">
        <v>1</v>
      </c>
    </row>
    <row r="2" spans="1:11">
      <c r="A2" s="754"/>
      <c r="B2" s="751"/>
      <c r="C2" s="751"/>
      <c r="D2" s="751"/>
      <c r="E2" s="751"/>
      <c r="F2" s="751"/>
      <c r="G2" s="751"/>
      <c r="H2" s="751"/>
      <c r="I2" s="752"/>
      <c r="J2" s="751"/>
      <c r="K2" s="752" t="s">
        <v>1</v>
      </c>
    </row>
    <row r="3" spans="1:11" ht="20.25">
      <c r="A3" s="755"/>
      <c r="B3" s="756"/>
      <c r="C3" s="756"/>
      <c r="D3" s="756"/>
      <c r="E3" s="756"/>
      <c r="F3" s="756"/>
      <c r="G3" s="756"/>
      <c r="H3" s="756"/>
      <c r="I3" s="756"/>
      <c r="J3" s="756"/>
      <c r="K3" s="752" t="s">
        <v>1</v>
      </c>
    </row>
    <row r="4" spans="1:11" ht="20.25">
      <c r="A4" s="755"/>
      <c r="B4" s="756"/>
      <c r="C4" s="756"/>
      <c r="D4" s="756"/>
      <c r="E4" s="756"/>
      <c r="F4" s="756"/>
      <c r="G4" s="756"/>
      <c r="H4" s="756"/>
      <c r="I4" s="756"/>
      <c r="J4" s="756"/>
      <c r="K4" s="752" t="s">
        <v>1</v>
      </c>
    </row>
    <row r="5" spans="1:11" ht="20.25">
      <c r="A5" s="1383" t="s">
        <v>69</v>
      </c>
      <c r="B5" s="1384"/>
      <c r="C5" s="1384"/>
      <c r="D5" s="1384"/>
      <c r="E5" s="1384"/>
      <c r="F5" s="1384"/>
      <c r="G5" s="1384"/>
      <c r="H5" s="1384"/>
      <c r="I5" s="1384"/>
      <c r="J5" s="1384"/>
      <c r="K5" s="752" t="s">
        <v>1</v>
      </c>
    </row>
    <row r="6" spans="1:11">
      <c r="A6" s="1385" t="s">
        <v>4</v>
      </c>
      <c r="B6" s="1386"/>
      <c r="C6" s="1386"/>
      <c r="D6" s="1386"/>
      <c r="E6" s="1386"/>
      <c r="F6" s="1386"/>
      <c r="G6" s="1386"/>
      <c r="H6" s="1386"/>
      <c r="I6" s="1386"/>
      <c r="J6" s="1386"/>
      <c r="K6" s="752" t="s">
        <v>1</v>
      </c>
    </row>
    <row r="7" spans="1:11">
      <c r="A7" s="751"/>
      <c r="B7" s="751"/>
      <c r="C7" s="751"/>
      <c r="D7" s="751"/>
      <c r="E7" s="751"/>
      <c r="F7" s="751"/>
      <c r="G7" s="751"/>
      <c r="H7" s="751"/>
      <c r="I7" s="752"/>
      <c r="J7" s="751"/>
      <c r="K7" s="752" t="s">
        <v>1</v>
      </c>
    </row>
    <row r="8" spans="1:11">
      <c r="A8" s="1387"/>
      <c r="B8" s="1388"/>
      <c r="C8" s="1388"/>
      <c r="D8" s="1388"/>
      <c r="E8" s="1388"/>
      <c r="F8" s="1388"/>
      <c r="G8" s="1388"/>
      <c r="H8" s="1388"/>
      <c r="I8" s="1388"/>
      <c r="J8" s="1388"/>
      <c r="K8" s="752" t="s">
        <v>1</v>
      </c>
    </row>
    <row r="9" spans="1:11">
      <c r="A9" s="757"/>
      <c r="B9" s="757"/>
      <c r="C9" s="757"/>
      <c r="D9" s="757"/>
      <c r="E9" s="757"/>
      <c r="F9" s="757"/>
      <c r="G9" s="757"/>
      <c r="H9" s="757"/>
      <c r="I9" s="757"/>
      <c r="J9" s="757"/>
      <c r="K9" s="752" t="s">
        <v>1</v>
      </c>
    </row>
    <row r="10" spans="1:11">
      <c r="A10" s="758"/>
      <c r="B10" s="758"/>
      <c r="C10" s="758"/>
      <c r="D10" s="758"/>
      <c r="E10" s="759"/>
      <c r="F10" s="759"/>
      <c r="G10" s="759"/>
      <c r="H10" s="759"/>
      <c r="I10" s="759"/>
      <c r="J10" s="758"/>
      <c r="K10" s="752" t="s">
        <v>1</v>
      </c>
    </row>
    <row r="11" spans="1:11">
      <c r="A11" s="1389" t="s">
        <v>364</v>
      </c>
      <c r="B11" s="1389"/>
      <c r="C11" s="1389"/>
      <c r="D11" s="1389"/>
      <c r="E11" s="1389"/>
      <c r="F11" s="1389"/>
      <c r="G11" s="1389"/>
      <c r="H11" s="1389"/>
      <c r="I11" s="1389"/>
      <c r="J11" s="1389"/>
      <c r="K11" s="752" t="s">
        <v>1</v>
      </c>
    </row>
    <row r="12" spans="1:11">
      <c r="A12" s="760"/>
      <c r="B12" s="760"/>
      <c r="C12" s="760"/>
      <c r="D12" s="760"/>
      <c r="E12" s="760"/>
      <c r="F12" s="760"/>
      <c r="G12" s="760"/>
      <c r="H12" s="760"/>
      <c r="I12" s="760"/>
      <c r="J12" s="760"/>
      <c r="K12" s="752" t="s">
        <v>1</v>
      </c>
    </row>
    <row r="13" spans="1:11" ht="20.25">
      <c r="A13" s="761"/>
      <c r="B13" s="758"/>
      <c r="C13" s="758"/>
      <c r="D13" s="758"/>
      <c r="E13" s="758"/>
      <c r="F13" s="758"/>
      <c r="G13" s="758"/>
      <c r="H13" s="758"/>
      <c r="I13" s="758"/>
      <c r="J13" s="758"/>
      <c r="K13" s="752" t="s">
        <v>1</v>
      </c>
    </row>
    <row r="14" spans="1:11">
      <c r="A14" s="1382" t="s">
        <v>365</v>
      </c>
      <c r="B14" s="1382"/>
      <c r="C14" s="1382"/>
      <c r="D14" s="1382"/>
      <c r="E14" s="1382"/>
      <c r="F14" s="1382"/>
      <c r="G14" s="1382"/>
      <c r="H14" s="1382"/>
      <c r="I14" s="1382"/>
      <c r="J14" s="1382"/>
      <c r="K14" s="752" t="s">
        <v>1</v>
      </c>
    </row>
    <row r="15" spans="1:11">
      <c r="A15" s="1382"/>
      <c r="B15" s="1382"/>
      <c r="C15" s="1382"/>
      <c r="D15" s="1382"/>
      <c r="E15" s="1382"/>
      <c r="F15" s="1382"/>
      <c r="G15" s="1382"/>
      <c r="H15" s="1382"/>
      <c r="I15" s="1382"/>
      <c r="J15" s="1382"/>
      <c r="K15" s="752" t="s">
        <v>1</v>
      </c>
    </row>
    <row r="16" spans="1:11" ht="51" customHeight="1">
      <c r="A16" s="1382"/>
      <c r="B16" s="1382"/>
      <c r="C16" s="1382"/>
      <c r="D16" s="1382"/>
      <c r="E16" s="1382"/>
      <c r="F16" s="1382"/>
      <c r="G16" s="1382"/>
      <c r="H16" s="1382"/>
      <c r="I16" s="1382"/>
      <c r="J16" s="1382"/>
      <c r="K16" s="752" t="s">
        <v>1</v>
      </c>
    </row>
    <row r="17" spans="1:11">
      <c r="A17" s="762"/>
      <c r="B17" s="762"/>
      <c r="C17" s="762"/>
      <c r="D17" s="762"/>
      <c r="E17" s="762"/>
      <c r="F17" s="762"/>
      <c r="G17" s="762"/>
      <c r="H17" s="762"/>
      <c r="I17" s="762"/>
      <c r="J17" s="762"/>
      <c r="K17" s="752" t="s">
        <v>1</v>
      </c>
    </row>
    <row r="18" spans="1:11">
      <c r="A18" s="1382" t="s">
        <v>366</v>
      </c>
      <c r="B18" s="1382"/>
      <c r="C18" s="1382"/>
      <c r="D18" s="1382"/>
      <c r="E18" s="1382"/>
      <c r="F18" s="1382"/>
      <c r="G18" s="1382"/>
      <c r="H18" s="1382"/>
      <c r="I18" s="1382"/>
      <c r="J18" s="1382"/>
      <c r="K18" s="752" t="s">
        <v>1</v>
      </c>
    </row>
    <row r="19" spans="1:11">
      <c r="A19" s="1382"/>
      <c r="B19" s="1382"/>
      <c r="C19" s="1382"/>
      <c r="D19" s="1382"/>
      <c r="E19" s="1382"/>
      <c r="F19" s="1382"/>
      <c r="G19" s="1382"/>
      <c r="H19" s="1382"/>
      <c r="I19" s="1382"/>
      <c r="J19" s="1382"/>
      <c r="K19" s="752" t="s">
        <v>1</v>
      </c>
    </row>
    <row r="20" spans="1:11" ht="80.25" customHeight="1">
      <c r="A20" s="1382"/>
      <c r="B20" s="1382"/>
      <c r="C20" s="1382"/>
      <c r="D20" s="1382"/>
      <c r="E20" s="1382"/>
      <c r="F20" s="1382"/>
      <c r="G20" s="1382"/>
      <c r="H20" s="1382"/>
      <c r="I20" s="1382"/>
      <c r="J20" s="1382"/>
      <c r="K20" s="752" t="s">
        <v>1</v>
      </c>
    </row>
    <row r="21" spans="1:11">
      <c r="A21" s="751"/>
      <c r="B21" s="751"/>
      <c r="C21" s="751"/>
      <c r="D21" s="751"/>
      <c r="E21" s="751"/>
      <c r="F21" s="751"/>
      <c r="G21" s="751"/>
      <c r="H21" s="751"/>
      <c r="I21" s="752"/>
      <c r="J21" s="751"/>
      <c r="K21" s="752" t="s">
        <v>67</v>
      </c>
    </row>
    <row r="22" spans="1:11">
      <c r="K22" s="763"/>
    </row>
    <row r="23" spans="1:11">
      <c r="K23" s="763"/>
    </row>
    <row r="24" spans="1:11">
      <c r="K24" s="763"/>
    </row>
    <row r="25" spans="1:11">
      <c r="K25" s="763"/>
    </row>
  </sheetData>
  <mergeCells count="6">
    <mergeCell ref="A18:J20"/>
    <mergeCell ref="A5:J5"/>
    <mergeCell ref="A6:J6"/>
    <mergeCell ref="A8:J8"/>
    <mergeCell ref="A11:J11"/>
    <mergeCell ref="A14:J16"/>
  </mergeCells>
  <pageMargins left="0.7" right="0.7" top="0.75" bottom="0.75" header="0.3" footer="0.3"/>
  <pageSetup scale="94" orientation="landscape" r:id="rId1"/>
  <headerFooter>
    <oddFooter>&amp;CExhibit M</oddFooter>
  </headerFooter>
</worksheet>
</file>

<file path=xl/worksheets/sheet26.xml><?xml version="1.0" encoding="utf-8"?>
<worksheet xmlns="http://schemas.openxmlformats.org/spreadsheetml/2006/main" xmlns:r="http://schemas.openxmlformats.org/officeDocument/2006/relationships">
  <sheetPr>
    <pageSetUpPr fitToPage="1"/>
  </sheetPr>
  <dimension ref="A1:AA36"/>
  <sheetViews>
    <sheetView view="pageBreakPreview" topLeftCell="A16" zoomScale="85" zoomScaleNormal="85" zoomScaleSheetLayoutView="85" workbookViewId="0">
      <selection activeCell="I9" sqref="I9"/>
    </sheetView>
  </sheetViews>
  <sheetFormatPr defaultRowHeight="12.75"/>
  <cols>
    <col min="1" max="1" width="3" style="771" customWidth="1"/>
    <col min="2" max="2" width="27" style="771" customWidth="1"/>
    <col min="3" max="12" width="9.5546875" style="771" customWidth="1"/>
    <col min="13" max="13" width="8" style="771" customWidth="1"/>
    <col min="14" max="16384" width="8.88671875" style="771"/>
  </cols>
  <sheetData>
    <row r="1" spans="1:26" s="768" customFormat="1" ht="20.25">
      <c r="A1" s="764" t="s">
        <v>367</v>
      </c>
      <c r="B1" s="765"/>
      <c r="C1" s="765"/>
      <c r="D1" s="765"/>
      <c r="E1" s="765"/>
      <c r="F1" s="765"/>
      <c r="G1" s="765"/>
      <c r="H1" s="765"/>
      <c r="I1" s="765"/>
      <c r="J1" s="765"/>
      <c r="K1" s="765"/>
      <c r="L1" s="765"/>
      <c r="M1" s="766" t="s">
        <v>1</v>
      </c>
      <c r="N1" s="767"/>
      <c r="O1" s="767"/>
      <c r="P1" s="767"/>
      <c r="Q1" s="767"/>
      <c r="R1" s="767"/>
      <c r="S1" s="767"/>
      <c r="T1" s="767"/>
      <c r="U1" s="767"/>
      <c r="V1" s="767"/>
      <c r="W1" s="767"/>
      <c r="X1" s="767"/>
      <c r="Y1" s="767"/>
      <c r="Z1" s="767"/>
    </row>
    <row r="2" spans="1:26" ht="20.25">
      <c r="A2" s="769"/>
      <c r="B2" s="769"/>
      <c r="C2" s="769"/>
      <c r="D2" s="769"/>
      <c r="E2" s="769"/>
      <c r="F2" s="769"/>
      <c r="G2" s="769"/>
      <c r="H2" s="770"/>
      <c r="I2" s="770"/>
      <c r="J2" s="770"/>
      <c r="K2" s="770"/>
      <c r="L2" s="770"/>
      <c r="M2" s="766" t="s">
        <v>1</v>
      </c>
      <c r="N2" s="767"/>
    </row>
    <row r="3" spans="1:26" ht="20.25">
      <c r="A3" s="770"/>
      <c r="B3" s="770"/>
      <c r="C3" s="770"/>
      <c r="D3" s="770"/>
      <c r="E3" s="770"/>
      <c r="F3" s="770"/>
      <c r="G3" s="770"/>
      <c r="H3" s="770"/>
      <c r="I3" s="770"/>
      <c r="J3" s="770"/>
      <c r="K3" s="770"/>
      <c r="L3" s="770"/>
      <c r="M3" s="766" t="s">
        <v>1</v>
      </c>
      <c r="N3" s="767"/>
    </row>
    <row r="4" spans="1:26" ht="20.25">
      <c r="A4" s="1390" t="s">
        <v>368</v>
      </c>
      <c r="B4" s="1390"/>
      <c r="C4" s="1390"/>
      <c r="D4" s="1390"/>
      <c r="E4" s="1390"/>
      <c r="F4" s="1390"/>
      <c r="G4" s="1390"/>
      <c r="H4" s="1390"/>
      <c r="I4" s="1390"/>
      <c r="J4" s="1390"/>
      <c r="K4" s="1390"/>
      <c r="L4" s="772"/>
      <c r="M4" s="766" t="s">
        <v>1</v>
      </c>
      <c r="N4" s="767"/>
      <c r="O4" s="773"/>
      <c r="P4" s="773"/>
      <c r="Q4" s="773"/>
      <c r="R4" s="773"/>
      <c r="S4" s="773"/>
      <c r="T4" s="773"/>
      <c r="U4" s="773"/>
      <c r="V4" s="773"/>
      <c r="W4" s="773"/>
      <c r="X4" s="773"/>
      <c r="Y4" s="773"/>
      <c r="Z4" s="773"/>
    </row>
    <row r="5" spans="1:26" ht="20.25">
      <c r="A5" s="1390" t="s">
        <v>69</v>
      </c>
      <c r="B5" s="1390"/>
      <c r="C5" s="1390"/>
      <c r="D5" s="1390"/>
      <c r="E5" s="1390"/>
      <c r="F5" s="1390"/>
      <c r="G5" s="1390"/>
      <c r="H5" s="1390"/>
      <c r="I5" s="1390"/>
      <c r="J5" s="1390"/>
      <c r="K5" s="1390"/>
      <c r="L5" s="774"/>
      <c r="M5" s="766" t="s">
        <v>1</v>
      </c>
      <c r="N5" s="767"/>
      <c r="O5" s="775"/>
      <c r="P5" s="775"/>
      <c r="Q5" s="775"/>
      <c r="R5" s="775"/>
      <c r="S5" s="775"/>
      <c r="T5" s="775"/>
      <c r="U5" s="775"/>
      <c r="V5" s="775"/>
      <c r="W5" s="775"/>
      <c r="X5" s="775"/>
      <c r="Y5" s="775"/>
      <c r="Z5" s="775"/>
    </row>
    <row r="6" spans="1:26" ht="20.25">
      <c r="A6" s="1390" t="s">
        <v>70</v>
      </c>
      <c r="B6" s="1390"/>
      <c r="C6" s="1390"/>
      <c r="D6" s="1390"/>
      <c r="E6" s="1390"/>
      <c r="F6" s="1390"/>
      <c r="G6" s="1390"/>
      <c r="H6" s="1390"/>
      <c r="I6" s="1390"/>
      <c r="J6" s="1390"/>
      <c r="K6" s="1390"/>
      <c r="L6" s="774"/>
      <c r="M6" s="766" t="s">
        <v>1</v>
      </c>
      <c r="N6" s="767"/>
      <c r="O6" s="773"/>
      <c r="P6" s="773"/>
      <c r="Q6" s="773"/>
      <c r="R6" s="773"/>
      <c r="S6" s="773"/>
      <c r="T6" s="773"/>
      <c r="U6" s="773"/>
      <c r="V6" s="773"/>
      <c r="W6" s="773"/>
      <c r="X6" s="773"/>
      <c r="Y6" s="773"/>
      <c r="Z6" s="773"/>
    </row>
    <row r="7" spans="1:26" ht="20.25">
      <c r="A7" s="1391" t="s">
        <v>5</v>
      </c>
      <c r="B7" s="1391"/>
      <c r="C7" s="1391"/>
      <c r="D7" s="1391"/>
      <c r="E7" s="1391"/>
      <c r="F7" s="1391"/>
      <c r="G7" s="1391"/>
      <c r="H7" s="1391"/>
      <c r="I7" s="1391"/>
      <c r="J7" s="1391"/>
      <c r="K7" s="1391"/>
      <c r="L7" s="774"/>
      <c r="M7" s="766" t="s">
        <v>1</v>
      </c>
      <c r="N7" s="767"/>
      <c r="O7" s="775"/>
      <c r="P7" s="775"/>
      <c r="Q7" s="775"/>
      <c r="R7" s="775"/>
      <c r="S7" s="775"/>
      <c r="T7" s="775"/>
      <c r="U7" s="775"/>
      <c r="V7" s="775"/>
      <c r="W7" s="775"/>
      <c r="X7" s="775"/>
      <c r="Y7" s="775"/>
      <c r="Z7" s="775"/>
    </row>
    <row r="8" spans="1:26" ht="20.25">
      <c r="A8" s="769"/>
      <c r="B8" s="769"/>
      <c r="C8" s="769"/>
      <c r="D8" s="769"/>
      <c r="E8" s="769"/>
      <c r="F8" s="769"/>
      <c r="G8" s="769"/>
      <c r="H8" s="770"/>
      <c r="I8" s="770"/>
      <c r="J8" s="770"/>
      <c r="K8" s="770"/>
      <c r="L8" s="770"/>
      <c r="M8" s="766" t="s">
        <v>1</v>
      </c>
      <c r="N8" s="767"/>
    </row>
    <row r="9" spans="1:26" ht="20.25">
      <c r="A9" s="770"/>
      <c r="B9" s="770"/>
      <c r="C9" s="770"/>
      <c r="D9" s="770"/>
      <c r="E9" s="770"/>
      <c r="F9" s="770"/>
      <c r="G9" s="770"/>
      <c r="H9" s="770"/>
      <c r="I9" s="770"/>
      <c r="J9" s="770"/>
      <c r="K9" s="770"/>
      <c r="L9" s="770"/>
      <c r="M9" s="766" t="s">
        <v>1</v>
      </c>
      <c r="N9" s="767"/>
    </row>
    <row r="10" spans="1:26" ht="20.25">
      <c r="A10" s="770"/>
      <c r="B10" s="770"/>
      <c r="C10" s="770"/>
      <c r="D10" s="770"/>
      <c r="E10" s="770"/>
      <c r="F10" s="770"/>
      <c r="G10" s="770"/>
      <c r="H10" s="770"/>
      <c r="I10" s="770"/>
      <c r="J10" s="770"/>
      <c r="K10" s="770"/>
      <c r="L10" s="770"/>
      <c r="M10" s="766" t="s">
        <v>1</v>
      </c>
      <c r="N10" s="767"/>
    </row>
    <row r="11" spans="1:26" ht="27.75" customHeight="1">
      <c r="A11" s="770"/>
      <c r="B11" s="770"/>
      <c r="C11" s="776" t="s">
        <v>369</v>
      </c>
      <c r="D11" s="776" t="s">
        <v>370</v>
      </c>
      <c r="E11" s="777" t="s">
        <v>371</v>
      </c>
      <c r="F11" s="777" t="s">
        <v>372</v>
      </c>
      <c r="G11" s="777" t="s">
        <v>373</v>
      </c>
      <c r="H11" s="777" t="s">
        <v>374</v>
      </c>
      <c r="I11" s="777" t="s">
        <v>375</v>
      </c>
      <c r="J11" s="777" t="s">
        <v>376</v>
      </c>
      <c r="K11" s="777" t="s">
        <v>377</v>
      </c>
      <c r="L11" s="777" t="s">
        <v>378</v>
      </c>
      <c r="M11" s="766" t="s">
        <v>1</v>
      </c>
      <c r="N11" s="767"/>
    </row>
    <row r="12" spans="1:26" ht="9" customHeight="1">
      <c r="A12" s="770"/>
      <c r="B12" s="770"/>
      <c r="C12" s="778"/>
      <c r="D12" s="778"/>
      <c r="E12" s="778"/>
      <c r="F12" s="778"/>
      <c r="G12" s="778"/>
      <c r="H12" s="778"/>
      <c r="I12" s="778"/>
      <c r="J12" s="778"/>
      <c r="K12" s="778"/>
      <c r="L12" s="778"/>
      <c r="M12" s="766" t="s">
        <v>1</v>
      </c>
      <c r="N12" s="767"/>
    </row>
    <row r="13" spans="1:26" s="773" customFormat="1" ht="18" customHeight="1">
      <c r="A13" s="779" t="s">
        <v>379</v>
      </c>
      <c r="B13" s="769"/>
      <c r="C13" s="780">
        <v>118561</v>
      </c>
      <c r="D13" s="781">
        <v>154216</v>
      </c>
      <c r="E13" s="780">
        <v>201673</v>
      </c>
      <c r="F13" s="780">
        <v>212078</v>
      </c>
      <c r="G13" s="780">
        <v>239249</v>
      </c>
      <c r="H13" s="780">
        <v>244450</v>
      </c>
      <c r="I13" s="780">
        <v>251790</v>
      </c>
      <c r="J13" s="780">
        <v>290304</v>
      </c>
      <c r="K13" s="780">
        <v>322000</v>
      </c>
      <c r="L13" s="780">
        <v>352563</v>
      </c>
      <c r="M13" s="766" t="s">
        <v>1</v>
      </c>
      <c r="N13" s="767"/>
    </row>
    <row r="14" spans="1:26" s="773" customFormat="1" ht="9.75" customHeight="1">
      <c r="A14" s="769"/>
      <c r="B14" s="769"/>
      <c r="C14" s="780"/>
      <c r="D14" s="780"/>
      <c r="E14" s="780"/>
      <c r="F14" s="780"/>
      <c r="G14" s="780"/>
      <c r="H14" s="780"/>
      <c r="I14" s="780"/>
      <c r="J14" s="780"/>
      <c r="K14" s="780"/>
      <c r="L14" s="780"/>
      <c r="M14" s="766" t="s">
        <v>1</v>
      </c>
      <c r="N14" s="767"/>
    </row>
    <row r="15" spans="1:26" s="773" customFormat="1" ht="18" customHeight="1">
      <c r="A15" s="782" t="s">
        <v>380</v>
      </c>
      <c r="B15" s="769"/>
      <c r="C15" s="780"/>
      <c r="D15" s="780"/>
      <c r="E15" s="780"/>
      <c r="F15" s="780"/>
      <c r="G15" s="780"/>
      <c r="H15" s="780"/>
      <c r="I15" s="780"/>
      <c r="J15" s="780"/>
      <c r="K15" s="780"/>
      <c r="L15" s="780"/>
      <c r="M15" s="766" t="s">
        <v>1</v>
      </c>
      <c r="N15" s="767"/>
    </row>
    <row r="16" spans="1:26" s="773" customFormat="1" ht="25.5">
      <c r="A16" s="783">
        <v>1</v>
      </c>
      <c r="B16" s="784" t="s">
        <v>381</v>
      </c>
      <c r="C16" s="785">
        <v>13663</v>
      </c>
      <c r="D16" s="785">
        <f t="shared" ref="D16:L16" si="0">C31</f>
        <v>29822</v>
      </c>
      <c r="E16" s="785">
        <f t="shared" si="0"/>
        <v>29687</v>
      </c>
      <c r="F16" s="785">
        <f t="shared" si="0"/>
        <v>36120</v>
      </c>
      <c r="G16" s="785">
        <f t="shared" si="0"/>
        <v>64079</v>
      </c>
      <c r="H16" s="785">
        <f t="shared" si="0"/>
        <v>60423</v>
      </c>
      <c r="I16" s="785">
        <f t="shared" si="0"/>
        <v>87806</v>
      </c>
      <c r="J16" s="785">
        <f t="shared" si="0"/>
        <v>68090</v>
      </c>
      <c r="K16" s="785">
        <f>J31</f>
        <v>41727</v>
      </c>
      <c r="L16" s="785">
        <f t="shared" si="0"/>
        <v>39702</v>
      </c>
      <c r="M16" s="766" t="s">
        <v>1</v>
      </c>
      <c r="N16" s="767"/>
    </row>
    <row r="17" spans="1:27" s="773" customFormat="1" ht="20.25">
      <c r="A17" s="783"/>
      <c r="B17" s="786"/>
      <c r="C17" s="787"/>
      <c r="D17" s="787"/>
      <c r="E17" s="787"/>
      <c r="F17" s="787"/>
      <c r="G17" s="787"/>
      <c r="H17" s="787"/>
      <c r="I17" s="787"/>
      <c r="J17" s="787"/>
      <c r="K17" s="787"/>
      <c r="L17" s="787"/>
      <c r="M17" s="766" t="s">
        <v>1</v>
      </c>
      <c r="N17" s="767"/>
    </row>
    <row r="18" spans="1:27" s="773" customFormat="1" ht="19.5" customHeight="1">
      <c r="A18" s="769">
        <v>2</v>
      </c>
      <c r="B18" s="786" t="s">
        <v>382</v>
      </c>
      <c r="C18" s="787">
        <v>134241</v>
      </c>
      <c r="D18" s="787">
        <f>ROUND((137914402+15000000)/1000,)</f>
        <v>152914</v>
      </c>
      <c r="E18" s="787">
        <f>ROUND((148433994+15000000)/1000,)</f>
        <v>163434</v>
      </c>
      <c r="F18" s="787">
        <v>219181</v>
      </c>
      <c r="G18" s="787">
        <v>235904</v>
      </c>
      <c r="H18" s="787">
        <f>234512+15000</f>
        <v>249512</v>
      </c>
      <c r="I18" s="787">
        <v>245836</v>
      </c>
      <c r="J18" s="787">
        <f>242674+15000</f>
        <v>257674</v>
      </c>
      <c r="K18" s="787">
        <f>320941</f>
        <v>320941</v>
      </c>
      <c r="L18" s="787">
        <v>350324</v>
      </c>
      <c r="M18" s="766" t="s">
        <v>1</v>
      </c>
      <c r="N18" s="767"/>
    </row>
    <row r="19" spans="1:27" s="773" customFormat="1" ht="30.75" customHeight="1">
      <c r="A19" s="769">
        <v>3</v>
      </c>
      <c r="B19" s="786" t="s">
        <v>383</v>
      </c>
      <c r="C19" s="787">
        <v>0</v>
      </c>
      <c r="D19" s="787">
        <v>0</v>
      </c>
      <c r="E19" s="787">
        <v>0</v>
      </c>
      <c r="F19" s="787">
        <v>0</v>
      </c>
      <c r="G19" s="787">
        <v>0</v>
      </c>
      <c r="H19" s="787">
        <v>0</v>
      </c>
      <c r="I19" s="787">
        <v>0</v>
      </c>
      <c r="J19" s="787">
        <v>0</v>
      </c>
      <c r="K19" s="787">
        <v>0</v>
      </c>
      <c r="L19" s="787">
        <v>0</v>
      </c>
      <c r="M19" s="766" t="s">
        <v>1</v>
      </c>
      <c r="N19" s="767"/>
    </row>
    <row r="20" spans="1:27" s="773" customFormat="1" ht="20.100000000000001" customHeight="1">
      <c r="A20" s="769">
        <v>4</v>
      </c>
      <c r="B20" s="786" t="s">
        <v>384</v>
      </c>
      <c r="C20" s="788">
        <v>-15000</v>
      </c>
      <c r="D20" s="788">
        <v>-15000</v>
      </c>
      <c r="E20" s="788">
        <v>-15000</v>
      </c>
      <c r="F20" s="788">
        <v>-15000</v>
      </c>
      <c r="G20" s="788">
        <v>-15000</v>
      </c>
      <c r="H20" s="788">
        <v>-15000</v>
      </c>
      <c r="I20" s="788">
        <v>-15000</v>
      </c>
      <c r="J20" s="788">
        <v>-15000</v>
      </c>
      <c r="K20" s="788">
        <v>-15000</v>
      </c>
      <c r="L20" s="788">
        <v>-15000</v>
      </c>
      <c r="M20" s="766" t="s">
        <v>1</v>
      </c>
      <c r="N20" s="767"/>
    </row>
    <row r="21" spans="1:27" s="773" customFormat="1" ht="20.100000000000001" customHeight="1">
      <c r="A21" s="769">
        <v>5</v>
      </c>
      <c r="B21" s="789" t="s">
        <v>385</v>
      </c>
      <c r="C21" s="790">
        <f t="shared" ref="C21:L21" si="1">C20+C19+C18</f>
        <v>119241</v>
      </c>
      <c r="D21" s="790">
        <f>D20+D19+D18</f>
        <v>137914</v>
      </c>
      <c r="E21" s="790">
        <f t="shared" si="1"/>
        <v>148434</v>
      </c>
      <c r="F21" s="790">
        <f t="shared" si="1"/>
        <v>204181</v>
      </c>
      <c r="G21" s="790">
        <f t="shared" si="1"/>
        <v>220904</v>
      </c>
      <c r="H21" s="790">
        <f t="shared" si="1"/>
        <v>234512</v>
      </c>
      <c r="I21" s="790">
        <f t="shared" si="1"/>
        <v>230836</v>
      </c>
      <c r="J21" s="790">
        <f>J20+J19+J18</f>
        <v>242674</v>
      </c>
      <c r="K21" s="790">
        <f t="shared" si="1"/>
        <v>305941</v>
      </c>
      <c r="L21" s="790">
        <f t="shared" si="1"/>
        <v>335324</v>
      </c>
      <c r="M21" s="766" t="s">
        <v>1</v>
      </c>
      <c r="N21" s="767"/>
    </row>
    <row r="22" spans="1:27" s="773" customFormat="1" ht="20.25">
      <c r="A22" s="783"/>
      <c r="B22" s="786"/>
      <c r="C22" s="787"/>
      <c r="D22" s="787"/>
      <c r="E22" s="787"/>
      <c r="F22" s="787"/>
      <c r="G22" s="787"/>
      <c r="H22" s="787"/>
      <c r="I22" s="787"/>
      <c r="J22" s="787"/>
      <c r="K22" s="787"/>
      <c r="L22" s="787"/>
      <c r="M22" s="766" t="s">
        <v>1</v>
      </c>
      <c r="N22" s="767"/>
    </row>
    <row r="23" spans="1:27" s="773" customFormat="1" ht="20.25">
      <c r="A23" s="769">
        <v>6</v>
      </c>
      <c r="B23" s="791" t="s">
        <v>386</v>
      </c>
      <c r="C23" s="787">
        <v>71</v>
      </c>
      <c r="D23" s="787">
        <v>43</v>
      </c>
      <c r="E23" s="787">
        <v>78</v>
      </c>
      <c r="F23" s="787">
        <v>118</v>
      </c>
      <c r="G23" s="787">
        <v>235</v>
      </c>
      <c r="H23" s="787">
        <v>158</v>
      </c>
      <c r="I23" s="787">
        <v>209</v>
      </c>
      <c r="J23" s="787">
        <v>534</v>
      </c>
      <c r="K23" s="787">
        <v>534</v>
      </c>
      <c r="L23" s="787">
        <v>534</v>
      </c>
      <c r="M23" s="766" t="s">
        <v>1</v>
      </c>
      <c r="N23" s="767"/>
    </row>
    <row r="24" spans="1:27" s="773" customFormat="1" ht="20.25">
      <c r="A24" s="783"/>
      <c r="B24" s="786"/>
      <c r="C24" s="787"/>
      <c r="D24" s="787"/>
      <c r="E24" s="787"/>
      <c r="F24" s="787"/>
      <c r="G24" s="787"/>
      <c r="H24" s="787"/>
      <c r="I24" s="787"/>
      <c r="J24" s="787"/>
      <c r="K24" s="787"/>
      <c r="L24" s="787"/>
      <c r="M24" s="766" t="s">
        <v>1</v>
      </c>
      <c r="N24" s="767"/>
    </row>
    <row r="25" spans="1:27" s="773" customFormat="1" ht="20.25">
      <c r="A25" s="769">
        <v>7</v>
      </c>
      <c r="B25" s="786" t="s">
        <v>387</v>
      </c>
      <c r="C25" s="787">
        <v>-105435</v>
      </c>
      <c r="D25" s="787">
        <v>-143228</v>
      </c>
      <c r="E25" s="787">
        <v>-148289</v>
      </c>
      <c r="F25" s="787">
        <v>-179307</v>
      </c>
      <c r="G25" s="787">
        <v>-228277</v>
      </c>
      <c r="H25" s="787">
        <v>-216297</v>
      </c>
      <c r="I25" s="787">
        <v>-267997</v>
      </c>
      <c r="J25" s="787">
        <v>-283501</v>
      </c>
      <c r="K25" s="787">
        <f>-K13</f>
        <v>-322000</v>
      </c>
      <c r="L25" s="787">
        <f>-L13</f>
        <v>-352563</v>
      </c>
      <c r="M25" s="766" t="s">
        <v>1</v>
      </c>
      <c r="N25" s="767"/>
    </row>
    <row r="26" spans="1:27" s="773" customFormat="1" ht="20.100000000000001" customHeight="1">
      <c r="A26" s="769">
        <v>8</v>
      </c>
      <c r="B26" s="786" t="s">
        <v>388</v>
      </c>
      <c r="C26" s="788">
        <v>2282</v>
      </c>
      <c r="D26" s="788">
        <v>5136</v>
      </c>
      <c r="E26" s="788">
        <v>6210</v>
      </c>
      <c r="F26" s="788">
        <v>2967</v>
      </c>
      <c r="G26" s="788">
        <v>3482</v>
      </c>
      <c r="H26" s="788">
        <v>9010</v>
      </c>
      <c r="I26" s="788">
        <v>17235</v>
      </c>
      <c r="J26" s="788">
        <v>13930</v>
      </c>
      <c r="K26" s="788">
        <v>13500</v>
      </c>
      <c r="L26" s="788">
        <v>13500</v>
      </c>
      <c r="M26" s="766" t="s">
        <v>1</v>
      </c>
      <c r="N26" s="767"/>
    </row>
    <row r="27" spans="1:27" s="773" customFormat="1" ht="20.100000000000001" customHeight="1">
      <c r="A27" s="769">
        <v>9</v>
      </c>
      <c r="B27" s="792" t="s">
        <v>389</v>
      </c>
      <c r="C27" s="790">
        <f t="shared" ref="C27:L27" si="2">C25+C26</f>
        <v>-103153</v>
      </c>
      <c r="D27" s="790">
        <f t="shared" si="2"/>
        <v>-138092</v>
      </c>
      <c r="E27" s="790">
        <f t="shared" si="2"/>
        <v>-142079</v>
      </c>
      <c r="F27" s="790">
        <f t="shared" si="2"/>
        <v>-176340</v>
      </c>
      <c r="G27" s="790">
        <f t="shared" si="2"/>
        <v>-224795</v>
      </c>
      <c r="H27" s="790">
        <f t="shared" si="2"/>
        <v>-207287</v>
      </c>
      <c r="I27" s="790">
        <f>I25+I26+1</f>
        <v>-250761</v>
      </c>
      <c r="J27" s="790">
        <f>J25+J26</f>
        <v>-269571</v>
      </c>
      <c r="K27" s="790">
        <f t="shared" si="2"/>
        <v>-308500</v>
      </c>
      <c r="L27" s="790">
        <f t="shared" si="2"/>
        <v>-339063</v>
      </c>
      <c r="M27" s="766" t="s">
        <v>1</v>
      </c>
      <c r="N27" s="767"/>
    </row>
    <row r="28" spans="1:27" s="773" customFormat="1" ht="20.25">
      <c r="A28" s="783"/>
      <c r="B28" s="786"/>
      <c r="C28" s="787"/>
      <c r="D28" s="787"/>
      <c r="E28" s="787"/>
      <c r="F28" s="787"/>
      <c r="G28" s="787"/>
      <c r="H28" s="787"/>
      <c r="I28" s="787"/>
      <c r="J28" s="787"/>
      <c r="K28" s="787"/>
      <c r="L28" s="787"/>
      <c r="M28" s="766" t="s">
        <v>1</v>
      </c>
      <c r="N28" s="767"/>
    </row>
    <row r="29" spans="1:27" s="773" customFormat="1" ht="20.100000000000001" customHeight="1">
      <c r="A29" s="783">
        <v>10</v>
      </c>
      <c r="B29" s="786" t="s">
        <v>390</v>
      </c>
      <c r="C29" s="787">
        <v>0</v>
      </c>
      <c r="D29" s="787">
        <v>0</v>
      </c>
      <c r="E29" s="787">
        <v>0</v>
      </c>
      <c r="F29" s="787">
        <v>0</v>
      </c>
      <c r="G29" s="787">
        <v>0</v>
      </c>
      <c r="H29" s="787">
        <v>0</v>
      </c>
      <c r="I29" s="787">
        <v>0</v>
      </c>
      <c r="J29" s="787">
        <v>0</v>
      </c>
      <c r="K29" s="787">
        <v>0</v>
      </c>
      <c r="L29" s="787">
        <v>0</v>
      </c>
      <c r="M29" s="766" t="s">
        <v>1</v>
      </c>
      <c r="N29" s="767"/>
      <c r="O29" s="793"/>
      <c r="P29" s="793"/>
      <c r="Q29" s="793"/>
      <c r="R29" s="793"/>
      <c r="S29" s="793"/>
      <c r="T29" s="793"/>
      <c r="U29" s="793"/>
      <c r="V29" s="793"/>
      <c r="W29" s="793"/>
      <c r="X29" s="793"/>
      <c r="Y29" s="793"/>
      <c r="Z29" s="793"/>
      <c r="AA29" s="793"/>
    </row>
    <row r="30" spans="1:27" s="773" customFormat="1" ht="20.25">
      <c r="A30" s="769"/>
      <c r="B30" s="769"/>
      <c r="C30" s="787"/>
      <c r="D30" s="787"/>
      <c r="E30" s="787"/>
      <c r="F30" s="787"/>
      <c r="G30" s="787"/>
      <c r="H30" s="787"/>
      <c r="I30" s="787"/>
      <c r="J30" s="787"/>
      <c r="K30" s="787"/>
      <c r="L30" s="787"/>
      <c r="M30" s="766" t="s">
        <v>1</v>
      </c>
      <c r="N30" s="767"/>
    </row>
    <row r="31" spans="1:27" s="773" customFormat="1" ht="20.25">
      <c r="A31" s="794" t="s">
        <v>391</v>
      </c>
      <c r="B31" s="794"/>
      <c r="C31" s="795">
        <f t="shared" ref="C31:H31" si="3">C16+C21+C23+C27+C29</f>
        <v>29822</v>
      </c>
      <c r="D31" s="795">
        <f t="shared" si="3"/>
        <v>29687</v>
      </c>
      <c r="E31" s="795">
        <f t="shared" si="3"/>
        <v>36120</v>
      </c>
      <c r="F31" s="795">
        <f t="shared" si="3"/>
        <v>64079</v>
      </c>
      <c r="G31" s="795">
        <f t="shared" si="3"/>
        <v>60423</v>
      </c>
      <c r="H31" s="795">
        <f t="shared" si="3"/>
        <v>87806</v>
      </c>
      <c r="I31" s="795">
        <f>I16+I21+I23+I27+I29</f>
        <v>68090</v>
      </c>
      <c r="J31" s="795">
        <f>J16+J21+J23+J27+J29</f>
        <v>41727</v>
      </c>
      <c r="K31" s="795">
        <f>K16+K21+K23+K27+K29</f>
        <v>39702</v>
      </c>
      <c r="L31" s="795">
        <f>L16+L21+L23+L27+L29</f>
        <v>36497</v>
      </c>
      <c r="M31" s="766" t="s">
        <v>1</v>
      </c>
      <c r="N31" s="767"/>
    </row>
    <row r="32" spans="1:27" ht="20.25">
      <c r="A32" s="770"/>
      <c r="B32" s="770"/>
      <c r="C32" s="796"/>
      <c r="D32" s="796"/>
      <c r="E32" s="796"/>
      <c r="F32" s="796"/>
      <c r="G32" s="796"/>
      <c r="H32" s="796"/>
      <c r="I32" s="796"/>
      <c r="J32" s="796"/>
      <c r="K32" s="796"/>
      <c r="L32" s="796"/>
      <c r="M32" s="766" t="s">
        <v>1</v>
      </c>
      <c r="N32" s="767"/>
    </row>
    <row r="33" spans="1:19">
      <c r="A33" s="783" t="s">
        <v>392</v>
      </c>
      <c r="B33" s="783" t="s">
        <v>393</v>
      </c>
      <c r="C33" s="784"/>
      <c r="D33" s="784"/>
      <c r="E33" s="770"/>
      <c r="F33" s="770"/>
      <c r="G33" s="770"/>
      <c r="H33" s="770"/>
      <c r="I33" s="770"/>
      <c r="J33" s="770"/>
      <c r="K33" s="797"/>
      <c r="L33" s="797"/>
      <c r="M33" s="798" t="s">
        <v>67</v>
      </c>
    </row>
    <row r="34" spans="1:19" ht="15.75">
      <c r="A34" s="799"/>
      <c r="B34" s="783"/>
      <c r="C34" s="783"/>
      <c r="D34" s="783"/>
      <c r="E34" s="770"/>
      <c r="F34" s="770"/>
      <c r="G34" s="770"/>
      <c r="H34" s="770"/>
      <c r="I34" s="800"/>
      <c r="J34" s="770"/>
      <c r="K34" s="801"/>
      <c r="L34" s="801"/>
      <c r="M34" s="770"/>
    </row>
    <row r="35" spans="1:19">
      <c r="I35" s="802"/>
      <c r="K35" s="803"/>
      <c r="L35" s="803"/>
    </row>
    <row r="36" spans="1:19">
      <c r="I36" s="802"/>
      <c r="S36" s="771" t="s">
        <v>109</v>
      </c>
    </row>
  </sheetData>
  <mergeCells count="4">
    <mergeCell ref="A4:K4"/>
    <mergeCell ref="A5:K5"/>
    <mergeCell ref="A6:K6"/>
    <mergeCell ref="A7:K7"/>
  </mergeCells>
  <pageMargins left="0.25" right="0" top="0" bottom="0" header="0" footer="0"/>
  <pageSetup scale="88" orientation="landscape" horizontalDpi="300" verticalDpi="300" r:id="rId1"/>
  <headerFooter alignWithMargins="0">
    <oddFooter>&amp;C&amp;11Exhibit 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27</vt:i4>
      </vt:variant>
    </vt:vector>
  </HeadingPairs>
  <TitlesOfParts>
    <vt:vector size="53" baseType="lpstr">
      <vt:lpstr>A. Org Chart</vt:lpstr>
      <vt:lpstr>B. Summ of Reqts - S&amp;E </vt:lpstr>
      <vt:lpstr>B. Summ of Reqts - DCFA </vt:lpstr>
      <vt:lpstr>B. Summ of Reqts - Const </vt:lpstr>
      <vt:lpstr>C. Increases Offsets - S&amp;E</vt:lpstr>
      <vt:lpstr>D. Strategic Goal-Obj</vt:lpstr>
      <vt:lpstr>E. ATB Justification - S&amp;E</vt:lpstr>
      <vt:lpstr>E. ATB Justification - DCFA</vt:lpstr>
      <vt:lpstr>E. ATB Justification - Const</vt:lpstr>
      <vt:lpstr>F. 2011 Crosswalk - S&amp;E</vt:lpstr>
      <vt:lpstr>F. 2011 Crosswalk - DCFA</vt:lpstr>
      <vt:lpstr>F. 2011 Crosswalk - Const</vt:lpstr>
      <vt:lpstr>G. 2012 Crosswalk - S&amp;E</vt:lpstr>
      <vt:lpstr>G. 2012 Crosswalk - DCFA</vt:lpstr>
      <vt:lpstr>G. 2012 Crosswalk - Const</vt:lpstr>
      <vt:lpstr>H. Reimbursable Resources</vt:lpstr>
      <vt:lpstr>I. Permanent Positions - S&amp;E</vt:lpstr>
      <vt:lpstr>I. Permanent Positions - DCFA</vt:lpstr>
      <vt:lpstr>J. Financial Analysis </vt:lpstr>
      <vt:lpstr>K. Summary by Grade - S&amp;E</vt:lpstr>
      <vt:lpstr>K. Summary by Grade - DCFA</vt:lpstr>
      <vt:lpstr>L. Summ by Object Class - S&amp;</vt:lpstr>
      <vt:lpstr>L. Summ by Object Class - DCFA</vt:lpstr>
      <vt:lpstr>L. Summ by Object Class - Const</vt:lpstr>
      <vt:lpstr>M. Status of Cong Req</vt:lpstr>
      <vt:lpstr>N. DCFA Financial Analysis</vt:lpstr>
      <vt:lpstr>'B. Summ of Reqts - Const '!DL</vt:lpstr>
      <vt:lpstr>'A. Org Chart'!Print_Area</vt:lpstr>
      <vt:lpstr>'B. Summ of Reqts - Const '!Print_Area</vt:lpstr>
      <vt:lpstr>'B. Summ of Reqts - DCFA '!Print_Area</vt:lpstr>
      <vt:lpstr>'B. Summ of Reqts - S&amp;E '!Print_Area</vt:lpstr>
      <vt:lpstr>'C. Increases Offsets - S&amp;E'!Print_Area</vt:lpstr>
      <vt:lpstr>'D. Strategic Goal-Obj'!Print_Area</vt:lpstr>
      <vt:lpstr>'E. ATB Justification - Const'!Print_Area</vt:lpstr>
      <vt:lpstr>'E. ATB Justification - DCFA'!Print_Area</vt:lpstr>
      <vt:lpstr>'E. ATB Justification - S&amp;E'!Print_Area</vt:lpstr>
      <vt:lpstr>'F. 2011 Crosswalk - Const'!Print_Area</vt:lpstr>
      <vt:lpstr>'F. 2011 Crosswalk - DCFA'!Print_Area</vt:lpstr>
      <vt:lpstr>'F. 2011 Crosswalk - S&amp;E'!Print_Area</vt:lpstr>
      <vt:lpstr>'G. 2012 Crosswalk - Const'!Print_Area</vt:lpstr>
      <vt:lpstr>'G. 2012 Crosswalk - DCFA'!Print_Area</vt:lpstr>
      <vt:lpstr>'G. 2012 Crosswalk - S&amp;E'!Print_Area</vt:lpstr>
      <vt:lpstr>'H. Reimbursable Resources'!Print_Area</vt:lpstr>
      <vt:lpstr>'I. Permanent Positions - DCFA'!Print_Area</vt:lpstr>
      <vt:lpstr>'I. Permanent Positions - S&amp;E'!Print_Area</vt:lpstr>
      <vt:lpstr>'J. Financial Analysis '!Print_Area</vt:lpstr>
      <vt:lpstr>'K. Summary by Grade - DCFA'!Print_Area</vt:lpstr>
      <vt:lpstr>'K. Summary by Grade - S&amp;E'!Print_Area</vt:lpstr>
      <vt:lpstr>'L. Summ by Object Class - Const'!Print_Area</vt:lpstr>
      <vt:lpstr>'L. Summ by Object Class - DCFA'!Print_Area</vt:lpstr>
      <vt:lpstr>'L. Summ by Object Class - S&amp;'!Print_Area</vt:lpstr>
      <vt:lpstr>'M. Status of Cong Req'!Print_Area</vt:lpstr>
      <vt:lpstr>'N. DCFA Financial Analysis'!Print_Area</vt:lpstr>
    </vt:vector>
  </TitlesOfParts>
  <Company>DEA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Ashley Dalton</dc:creator>
  <cp:lastModifiedBy>Ryan D Greenfield</cp:lastModifiedBy>
  <cp:lastPrinted>2012-02-02T17:36:18Z</cp:lastPrinted>
  <dcterms:created xsi:type="dcterms:W3CDTF">2012-02-02T16:11:14Z</dcterms:created>
  <dcterms:modified xsi:type="dcterms:W3CDTF">2012-02-09T23:39:25Z</dcterms:modified>
</cp:coreProperties>
</file>