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10780" yWindow="1520" windowWidth="30400" windowHeight="18860" tabRatio="249" activeTab="2"/>
  </bookViews>
  <sheets>
    <sheet name="Outputs" sheetId="1" r:id="rId1"/>
    <sheet name="Sheet2" sheetId="2" r:id="rId2"/>
    <sheet name="Config Out" sheetId="3" r:id="rId3"/>
    <sheet name="Sheet1" sheetId="4" r:id="rId4"/>
  </sheets>
  <definedNames>
    <definedName name="Density">Sheet2!$A$2:$F$37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C2" i="3"/>
  <c r="B2" i="3"/>
  <c r="AG86" i="3"/>
  <c r="AF86" i="3"/>
  <c r="AC86" i="3"/>
  <c r="AB86" i="3"/>
  <c r="Y86" i="3"/>
  <c r="X86" i="3"/>
  <c r="U86" i="3"/>
  <c r="T86" i="3"/>
  <c r="Q86" i="3"/>
  <c r="P86" i="3"/>
  <c r="M86" i="3"/>
  <c r="L86" i="3"/>
  <c r="I86" i="3"/>
  <c r="H86" i="3"/>
  <c r="G86" i="3"/>
  <c r="F86" i="3"/>
  <c r="E86" i="3"/>
  <c r="A86" i="3"/>
  <c r="AG85" i="3"/>
  <c r="AF85" i="3"/>
  <c r="AC85" i="3"/>
  <c r="AB85" i="3"/>
  <c r="Y85" i="3"/>
  <c r="X85" i="3"/>
  <c r="U85" i="3"/>
  <c r="T85" i="3"/>
  <c r="Q85" i="3"/>
  <c r="P85" i="3"/>
  <c r="M85" i="3"/>
  <c r="L85" i="3"/>
  <c r="I85" i="3"/>
  <c r="H85" i="3"/>
  <c r="G85" i="3"/>
  <c r="F85" i="3"/>
  <c r="E85" i="3"/>
  <c r="A85" i="3"/>
  <c r="AG84" i="3"/>
  <c r="AF84" i="3"/>
  <c r="AC84" i="3"/>
  <c r="AB84" i="3"/>
  <c r="Y84" i="3"/>
  <c r="X84" i="3"/>
  <c r="U84" i="3"/>
  <c r="T84" i="3"/>
  <c r="Q84" i="3"/>
  <c r="P84" i="3"/>
  <c r="M84" i="3"/>
  <c r="L84" i="3"/>
  <c r="I84" i="3"/>
  <c r="H84" i="3"/>
  <c r="G84" i="3"/>
  <c r="F84" i="3"/>
  <c r="E84" i="3"/>
  <c r="A84" i="3"/>
  <c r="AG83" i="3"/>
  <c r="AF83" i="3"/>
  <c r="AC83" i="3"/>
  <c r="AB83" i="3"/>
  <c r="Y83" i="3"/>
  <c r="X83" i="3"/>
  <c r="U83" i="3"/>
  <c r="T83" i="3"/>
  <c r="Q83" i="3"/>
  <c r="P83" i="3"/>
  <c r="M83" i="3"/>
  <c r="L83" i="3"/>
  <c r="I83" i="3"/>
  <c r="H83" i="3"/>
  <c r="G83" i="3"/>
  <c r="F83" i="3"/>
  <c r="E83" i="3"/>
  <c r="A83" i="3"/>
  <c r="AG82" i="3"/>
  <c r="AF82" i="3"/>
  <c r="AC82" i="3"/>
  <c r="AB82" i="3"/>
  <c r="Y82" i="3"/>
  <c r="X82" i="3"/>
  <c r="U82" i="3"/>
  <c r="T82" i="3"/>
  <c r="Q82" i="3"/>
  <c r="P82" i="3"/>
  <c r="M82" i="3"/>
  <c r="L82" i="3"/>
  <c r="I82" i="3"/>
  <c r="H82" i="3"/>
  <c r="G82" i="3"/>
  <c r="F82" i="3"/>
  <c r="E82" i="3"/>
  <c r="A82" i="3"/>
  <c r="AG81" i="3"/>
  <c r="AF81" i="3"/>
  <c r="AC81" i="3"/>
  <c r="AB81" i="3"/>
  <c r="Y81" i="3"/>
  <c r="X81" i="3"/>
  <c r="U81" i="3"/>
  <c r="T81" i="3"/>
  <c r="Q81" i="3"/>
  <c r="P81" i="3"/>
  <c r="M81" i="3"/>
  <c r="L81" i="3"/>
  <c r="I81" i="3"/>
  <c r="H81" i="3"/>
  <c r="G81" i="3"/>
  <c r="F81" i="3"/>
  <c r="E81" i="3"/>
  <c r="A81" i="3"/>
  <c r="AG80" i="3"/>
  <c r="AF80" i="3"/>
  <c r="AC80" i="3"/>
  <c r="AB80" i="3"/>
  <c r="Y80" i="3"/>
  <c r="X80" i="3"/>
  <c r="U80" i="3"/>
  <c r="T80" i="3"/>
  <c r="Q80" i="3"/>
  <c r="P80" i="3"/>
  <c r="M80" i="3"/>
  <c r="L80" i="3"/>
  <c r="I80" i="3"/>
  <c r="H80" i="3"/>
  <c r="G80" i="3"/>
  <c r="F80" i="3"/>
  <c r="E80" i="3"/>
  <c r="A80" i="3"/>
  <c r="AG79" i="3"/>
  <c r="AF79" i="3"/>
  <c r="AC79" i="3"/>
  <c r="AB79" i="3"/>
  <c r="Y79" i="3"/>
  <c r="X79" i="3"/>
  <c r="U79" i="3"/>
  <c r="T79" i="3"/>
  <c r="Q79" i="3"/>
  <c r="P79" i="3"/>
  <c r="M79" i="3"/>
  <c r="L79" i="3"/>
  <c r="I79" i="3"/>
  <c r="H79" i="3"/>
  <c r="G79" i="3"/>
  <c r="F79" i="3"/>
  <c r="E79" i="3"/>
  <c r="A79" i="3"/>
  <c r="AG78" i="3"/>
  <c r="AF78" i="3"/>
  <c r="AC78" i="3"/>
  <c r="AB78" i="3"/>
  <c r="Y78" i="3"/>
  <c r="X78" i="3"/>
  <c r="U78" i="3"/>
  <c r="T78" i="3"/>
  <c r="Q78" i="3"/>
  <c r="P78" i="3"/>
  <c r="M78" i="3"/>
  <c r="L78" i="3"/>
  <c r="I78" i="3"/>
  <c r="H78" i="3"/>
  <c r="G78" i="3"/>
  <c r="F78" i="3"/>
  <c r="E78" i="3"/>
  <c r="A78" i="3"/>
  <c r="AG77" i="3"/>
  <c r="AF77" i="3"/>
  <c r="AC77" i="3"/>
  <c r="AB77" i="3"/>
  <c r="Y77" i="3"/>
  <c r="X77" i="3"/>
  <c r="U77" i="3"/>
  <c r="T77" i="3"/>
  <c r="Q77" i="3"/>
  <c r="P77" i="3"/>
  <c r="M77" i="3"/>
  <c r="L77" i="3"/>
  <c r="I77" i="3"/>
  <c r="H77" i="3"/>
  <c r="G77" i="3"/>
  <c r="F77" i="3"/>
  <c r="E77" i="3"/>
  <c r="A77" i="3"/>
  <c r="AG76" i="3"/>
  <c r="AF76" i="3"/>
  <c r="AC76" i="3"/>
  <c r="AB76" i="3"/>
  <c r="Y76" i="3"/>
  <c r="X76" i="3"/>
  <c r="U76" i="3"/>
  <c r="T76" i="3"/>
  <c r="Q76" i="3"/>
  <c r="P76" i="3"/>
  <c r="M76" i="3"/>
  <c r="L76" i="3"/>
  <c r="I76" i="3"/>
  <c r="H76" i="3"/>
  <c r="G76" i="3"/>
  <c r="F76" i="3"/>
  <c r="E76" i="3"/>
  <c r="A76" i="3"/>
  <c r="AG75" i="3"/>
  <c r="AF75" i="3"/>
  <c r="AC75" i="3"/>
  <c r="AB75" i="3"/>
  <c r="Y75" i="3"/>
  <c r="X75" i="3"/>
  <c r="U75" i="3"/>
  <c r="T75" i="3"/>
  <c r="Q75" i="3"/>
  <c r="P75" i="3"/>
  <c r="M75" i="3"/>
  <c r="L75" i="3"/>
  <c r="I75" i="3"/>
  <c r="H75" i="3"/>
  <c r="G75" i="3"/>
  <c r="F75" i="3"/>
  <c r="E75" i="3"/>
  <c r="A75" i="3"/>
  <c r="AG74" i="3"/>
  <c r="AF74" i="3"/>
  <c r="AC74" i="3"/>
  <c r="AB74" i="3"/>
  <c r="Y74" i="3"/>
  <c r="X74" i="3"/>
  <c r="U74" i="3"/>
  <c r="T74" i="3"/>
  <c r="Q74" i="3"/>
  <c r="P74" i="3"/>
  <c r="M74" i="3"/>
  <c r="L74" i="3"/>
  <c r="I74" i="3"/>
  <c r="H74" i="3"/>
  <c r="G74" i="3"/>
  <c r="F74" i="3"/>
  <c r="E74" i="3"/>
  <c r="A74" i="3"/>
  <c r="AG73" i="3"/>
  <c r="AF73" i="3"/>
  <c r="AC73" i="3"/>
  <c r="AB73" i="3"/>
  <c r="Y73" i="3"/>
  <c r="X73" i="3"/>
  <c r="U73" i="3"/>
  <c r="T73" i="3"/>
  <c r="Q73" i="3"/>
  <c r="P73" i="3"/>
  <c r="M73" i="3"/>
  <c r="L73" i="3"/>
  <c r="I73" i="3"/>
  <c r="H73" i="3"/>
  <c r="G73" i="3"/>
  <c r="F73" i="3"/>
  <c r="E73" i="3"/>
  <c r="A73" i="3"/>
  <c r="AG72" i="3"/>
  <c r="AF72" i="3"/>
  <c r="AC72" i="3"/>
  <c r="AB72" i="3"/>
  <c r="Y72" i="3"/>
  <c r="X72" i="3"/>
  <c r="U72" i="3"/>
  <c r="T72" i="3"/>
  <c r="Q72" i="3"/>
  <c r="P72" i="3"/>
  <c r="M72" i="3"/>
  <c r="L72" i="3"/>
  <c r="I72" i="3"/>
  <c r="H72" i="3"/>
  <c r="G72" i="3"/>
  <c r="F72" i="3"/>
  <c r="E72" i="3"/>
  <c r="A72" i="3"/>
  <c r="AG71" i="3"/>
  <c r="AF71" i="3"/>
  <c r="AC71" i="3"/>
  <c r="AB71" i="3"/>
  <c r="Y71" i="3"/>
  <c r="X71" i="3"/>
  <c r="U71" i="3"/>
  <c r="T71" i="3"/>
  <c r="Q71" i="3"/>
  <c r="P71" i="3"/>
  <c r="M71" i="3"/>
  <c r="L71" i="3"/>
  <c r="I71" i="3"/>
  <c r="H71" i="3"/>
  <c r="G71" i="3"/>
  <c r="F71" i="3"/>
  <c r="E71" i="3"/>
  <c r="A71" i="3"/>
  <c r="AG70" i="3"/>
  <c r="AF70" i="3"/>
  <c r="AC70" i="3"/>
  <c r="AB70" i="3"/>
  <c r="Y70" i="3"/>
  <c r="X70" i="3"/>
  <c r="U70" i="3"/>
  <c r="T70" i="3"/>
  <c r="Q70" i="3"/>
  <c r="P70" i="3"/>
  <c r="M70" i="3"/>
  <c r="L70" i="3"/>
  <c r="I70" i="3"/>
  <c r="H70" i="3"/>
  <c r="G70" i="3"/>
  <c r="F70" i="3"/>
  <c r="E70" i="3"/>
  <c r="A70" i="3"/>
  <c r="AG69" i="3"/>
  <c r="AF69" i="3"/>
  <c r="AC69" i="3"/>
  <c r="AB69" i="3"/>
  <c r="Y69" i="3"/>
  <c r="X69" i="3"/>
  <c r="U69" i="3"/>
  <c r="T69" i="3"/>
  <c r="Q69" i="3"/>
  <c r="P69" i="3"/>
  <c r="M69" i="3"/>
  <c r="L69" i="3"/>
  <c r="I69" i="3"/>
  <c r="H69" i="3"/>
  <c r="G69" i="3"/>
  <c r="F69" i="3"/>
  <c r="E69" i="3"/>
  <c r="A69" i="3"/>
  <c r="AG68" i="3"/>
  <c r="AF68" i="3"/>
  <c r="AC68" i="3"/>
  <c r="AB68" i="3"/>
  <c r="Y68" i="3"/>
  <c r="X68" i="3"/>
  <c r="U68" i="3"/>
  <c r="T68" i="3"/>
  <c r="Q68" i="3"/>
  <c r="P68" i="3"/>
  <c r="M68" i="3"/>
  <c r="L68" i="3"/>
  <c r="I68" i="3"/>
  <c r="H68" i="3"/>
  <c r="G68" i="3"/>
  <c r="F68" i="3"/>
  <c r="E68" i="3"/>
  <c r="A68" i="3"/>
  <c r="AG67" i="3"/>
  <c r="AF67" i="3"/>
  <c r="AC67" i="3"/>
  <c r="AB67" i="3"/>
  <c r="Y67" i="3"/>
  <c r="X67" i="3"/>
  <c r="U67" i="3"/>
  <c r="T67" i="3"/>
  <c r="Q67" i="3"/>
  <c r="P67" i="3"/>
  <c r="M67" i="3"/>
  <c r="L67" i="3"/>
  <c r="I67" i="3"/>
  <c r="H67" i="3"/>
  <c r="G67" i="3"/>
  <c r="F67" i="3"/>
  <c r="E67" i="3"/>
  <c r="A67" i="3"/>
  <c r="AG66" i="3"/>
  <c r="AF66" i="3"/>
  <c r="AC66" i="3"/>
  <c r="AB66" i="3"/>
  <c r="Y66" i="3"/>
  <c r="X66" i="3"/>
  <c r="U66" i="3"/>
  <c r="T66" i="3"/>
  <c r="Q66" i="3"/>
  <c r="P66" i="3"/>
  <c r="M66" i="3"/>
  <c r="L66" i="3"/>
  <c r="I66" i="3"/>
  <c r="H66" i="3"/>
  <c r="G66" i="3"/>
  <c r="F66" i="3"/>
  <c r="E66" i="3"/>
  <c r="A66" i="3"/>
  <c r="AG65" i="3"/>
  <c r="AF65" i="3"/>
  <c r="AC65" i="3"/>
  <c r="AB65" i="3"/>
  <c r="Y65" i="3"/>
  <c r="X65" i="3"/>
  <c r="U65" i="3"/>
  <c r="T65" i="3"/>
  <c r="Q65" i="3"/>
  <c r="P65" i="3"/>
  <c r="M65" i="3"/>
  <c r="L65" i="3"/>
  <c r="I65" i="3"/>
  <c r="H65" i="3"/>
  <c r="G65" i="3"/>
  <c r="F65" i="3"/>
  <c r="E65" i="3"/>
  <c r="A65" i="3"/>
  <c r="AG64" i="3"/>
  <c r="AF64" i="3"/>
  <c r="AC64" i="3"/>
  <c r="AB64" i="3"/>
  <c r="Y64" i="3"/>
  <c r="X64" i="3"/>
  <c r="U64" i="3"/>
  <c r="T64" i="3"/>
  <c r="Q64" i="3"/>
  <c r="P64" i="3"/>
  <c r="M64" i="3"/>
  <c r="L64" i="3"/>
  <c r="I64" i="3"/>
  <c r="H64" i="3"/>
  <c r="G64" i="3"/>
  <c r="F64" i="3"/>
  <c r="E64" i="3"/>
  <c r="A64" i="3"/>
  <c r="AG63" i="3"/>
  <c r="AF63" i="3"/>
  <c r="AC63" i="3"/>
  <c r="AB63" i="3"/>
  <c r="Y63" i="3"/>
  <c r="X63" i="3"/>
  <c r="U63" i="3"/>
  <c r="T63" i="3"/>
  <c r="Q63" i="3"/>
  <c r="P63" i="3"/>
  <c r="M63" i="3"/>
  <c r="L63" i="3"/>
  <c r="I63" i="3"/>
  <c r="H63" i="3"/>
  <c r="G63" i="3"/>
  <c r="F63" i="3"/>
  <c r="E63" i="3"/>
  <c r="A63" i="3"/>
  <c r="AG62" i="3"/>
  <c r="AF62" i="3"/>
  <c r="AC62" i="3"/>
  <c r="AB62" i="3"/>
  <c r="Y62" i="3"/>
  <c r="X62" i="3"/>
  <c r="U62" i="3"/>
  <c r="T62" i="3"/>
  <c r="Q62" i="3"/>
  <c r="P62" i="3"/>
  <c r="M62" i="3"/>
  <c r="L62" i="3"/>
  <c r="I62" i="3"/>
  <c r="H62" i="3"/>
  <c r="G62" i="3"/>
  <c r="F62" i="3"/>
  <c r="E62" i="3"/>
  <c r="A62" i="3"/>
  <c r="AG61" i="3"/>
  <c r="AF61" i="3"/>
  <c r="AC61" i="3"/>
  <c r="AB61" i="3"/>
  <c r="Y61" i="3"/>
  <c r="X61" i="3"/>
  <c r="U61" i="3"/>
  <c r="T61" i="3"/>
  <c r="Q61" i="3"/>
  <c r="P61" i="3"/>
  <c r="M61" i="3"/>
  <c r="L61" i="3"/>
  <c r="I61" i="3"/>
  <c r="H61" i="3"/>
  <c r="G61" i="3"/>
  <c r="F61" i="3"/>
  <c r="E61" i="3"/>
  <c r="A61" i="3"/>
  <c r="AG60" i="3"/>
  <c r="AF60" i="3"/>
  <c r="AC60" i="3"/>
  <c r="AB60" i="3"/>
  <c r="Y60" i="3"/>
  <c r="X60" i="3"/>
  <c r="U60" i="3"/>
  <c r="T60" i="3"/>
  <c r="Q60" i="3"/>
  <c r="P60" i="3"/>
  <c r="M60" i="3"/>
  <c r="L60" i="3"/>
  <c r="I60" i="3"/>
  <c r="H60" i="3"/>
  <c r="G60" i="3"/>
  <c r="F60" i="3"/>
  <c r="E60" i="3"/>
  <c r="A60" i="3"/>
  <c r="AG59" i="3"/>
  <c r="AF59" i="3"/>
  <c r="AC59" i="3"/>
  <c r="AB59" i="3"/>
  <c r="Y59" i="3"/>
  <c r="X59" i="3"/>
  <c r="U59" i="3"/>
  <c r="T59" i="3"/>
  <c r="Q59" i="3"/>
  <c r="P59" i="3"/>
  <c r="M59" i="3"/>
  <c r="L59" i="3"/>
  <c r="I59" i="3"/>
  <c r="H59" i="3"/>
  <c r="G59" i="3"/>
  <c r="F59" i="3"/>
  <c r="E59" i="3"/>
  <c r="A59" i="3"/>
  <c r="AG58" i="3"/>
  <c r="AF58" i="3"/>
  <c r="AC58" i="3"/>
  <c r="AB58" i="3"/>
  <c r="Y58" i="3"/>
  <c r="X58" i="3"/>
  <c r="U58" i="3"/>
  <c r="T58" i="3"/>
  <c r="Q58" i="3"/>
  <c r="P58" i="3"/>
  <c r="M58" i="3"/>
  <c r="L58" i="3"/>
  <c r="I58" i="3"/>
  <c r="H58" i="3"/>
  <c r="G58" i="3"/>
  <c r="F58" i="3"/>
  <c r="E58" i="3"/>
  <c r="A58" i="3"/>
  <c r="AG57" i="3"/>
  <c r="AF57" i="3"/>
  <c r="AC57" i="3"/>
  <c r="AB57" i="3"/>
  <c r="Y57" i="3"/>
  <c r="X57" i="3"/>
  <c r="U57" i="3"/>
  <c r="T57" i="3"/>
  <c r="Q57" i="3"/>
  <c r="P57" i="3"/>
  <c r="M57" i="3"/>
  <c r="L57" i="3"/>
  <c r="I57" i="3"/>
  <c r="H57" i="3"/>
  <c r="G57" i="3"/>
  <c r="F57" i="3"/>
  <c r="E57" i="3"/>
  <c r="A57" i="3"/>
  <c r="AG56" i="3"/>
  <c r="AF56" i="3"/>
  <c r="AC56" i="3"/>
  <c r="AB56" i="3"/>
  <c r="Y56" i="3"/>
  <c r="X56" i="3"/>
  <c r="U56" i="3"/>
  <c r="T56" i="3"/>
  <c r="Q56" i="3"/>
  <c r="P56" i="3"/>
  <c r="M56" i="3"/>
  <c r="L56" i="3"/>
  <c r="I56" i="3"/>
  <c r="H56" i="3"/>
  <c r="G56" i="3"/>
  <c r="F56" i="3"/>
  <c r="E56" i="3"/>
  <c r="A56" i="3"/>
  <c r="AG55" i="3"/>
  <c r="AF55" i="3"/>
  <c r="AC55" i="3"/>
  <c r="AB55" i="3"/>
  <c r="Y55" i="3"/>
  <c r="X55" i="3"/>
  <c r="U55" i="3"/>
  <c r="T55" i="3"/>
  <c r="Q55" i="3"/>
  <c r="P55" i="3"/>
  <c r="M55" i="3"/>
  <c r="L55" i="3"/>
  <c r="I55" i="3"/>
  <c r="H55" i="3"/>
  <c r="G55" i="3"/>
  <c r="F55" i="3"/>
  <c r="E55" i="3"/>
  <c r="A55" i="3"/>
  <c r="AG54" i="3"/>
  <c r="AF54" i="3"/>
  <c r="AC54" i="3"/>
  <c r="AB54" i="3"/>
  <c r="Y54" i="3"/>
  <c r="X54" i="3"/>
  <c r="U54" i="3"/>
  <c r="T54" i="3"/>
  <c r="Q54" i="3"/>
  <c r="P54" i="3"/>
  <c r="M54" i="3"/>
  <c r="L54" i="3"/>
  <c r="I54" i="3"/>
  <c r="H54" i="3"/>
  <c r="G54" i="3"/>
  <c r="F54" i="3"/>
  <c r="E54" i="3"/>
  <c r="A54" i="3"/>
  <c r="AG53" i="3"/>
  <c r="AF53" i="3"/>
  <c r="AC53" i="3"/>
  <c r="AB53" i="3"/>
  <c r="Y53" i="3"/>
  <c r="X53" i="3"/>
  <c r="U53" i="3"/>
  <c r="T53" i="3"/>
  <c r="Q53" i="3"/>
  <c r="P53" i="3"/>
  <c r="M53" i="3"/>
  <c r="L53" i="3"/>
  <c r="I53" i="3"/>
  <c r="H53" i="3"/>
  <c r="G53" i="3"/>
  <c r="F53" i="3"/>
  <c r="E53" i="3"/>
  <c r="A53" i="3"/>
  <c r="AG52" i="3"/>
  <c r="AF52" i="3"/>
  <c r="AC52" i="3"/>
  <c r="AB52" i="3"/>
  <c r="Y52" i="3"/>
  <c r="X52" i="3"/>
  <c r="U52" i="3"/>
  <c r="T52" i="3"/>
  <c r="Q52" i="3"/>
  <c r="P52" i="3"/>
  <c r="M52" i="3"/>
  <c r="L52" i="3"/>
  <c r="I52" i="3"/>
  <c r="H52" i="3"/>
  <c r="G52" i="3"/>
  <c r="F52" i="3"/>
  <c r="E52" i="3"/>
  <c r="A52" i="3"/>
  <c r="AG51" i="3"/>
  <c r="AF51" i="3"/>
  <c r="AC51" i="3"/>
  <c r="AB51" i="3"/>
  <c r="Y51" i="3"/>
  <c r="X51" i="3"/>
  <c r="U51" i="3"/>
  <c r="T51" i="3"/>
  <c r="Q51" i="3"/>
  <c r="P51" i="3"/>
  <c r="M51" i="3"/>
  <c r="L51" i="3"/>
  <c r="I51" i="3"/>
  <c r="H51" i="3"/>
  <c r="G51" i="3"/>
  <c r="F51" i="3"/>
  <c r="E51" i="3"/>
  <c r="A51" i="3"/>
  <c r="AG50" i="3"/>
  <c r="AF50" i="3"/>
  <c r="AC50" i="3"/>
  <c r="AB50" i="3"/>
  <c r="Y50" i="3"/>
  <c r="X50" i="3"/>
  <c r="U50" i="3"/>
  <c r="T50" i="3"/>
  <c r="Q50" i="3"/>
  <c r="P50" i="3"/>
  <c r="M50" i="3"/>
  <c r="L50" i="3"/>
  <c r="I50" i="3"/>
  <c r="H50" i="3"/>
  <c r="G50" i="3"/>
  <c r="F50" i="3"/>
  <c r="E50" i="3"/>
  <c r="A50" i="3"/>
  <c r="AG49" i="3"/>
  <c r="AF49" i="3"/>
  <c r="AC49" i="3"/>
  <c r="AB49" i="3"/>
  <c r="Y49" i="3"/>
  <c r="X49" i="3"/>
  <c r="U49" i="3"/>
  <c r="T49" i="3"/>
  <c r="Q49" i="3"/>
  <c r="P49" i="3"/>
  <c r="M49" i="3"/>
  <c r="L49" i="3"/>
  <c r="I49" i="3"/>
  <c r="H49" i="3"/>
  <c r="G49" i="3"/>
  <c r="F49" i="3"/>
  <c r="E49" i="3"/>
  <c r="A49" i="3"/>
  <c r="AG48" i="3"/>
  <c r="AF48" i="3"/>
  <c r="AC48" i="3"/>
  <c r="AB48" i="3"/>
  <c r="Y48" i="3"/>
  <c r="X48" i="3"/>
  <c r="U48" i="3"/>
  <c r="T48" i="3"/>
  <c r="Q48" i="3"/>
  <c r="P48" i="3"/>
  <c r="M48" i="3"/>
  <c r="L48" i="3"/>
  <c r="I48" i="3"/>
  <c r="H48" i="3"/>
  <c r="G48" i="3"/>
  <c r="F48" i="3"/>
  <c r="E48" i="3"/>
  <c r="A48" i="3"/>
  <c r="AG47" i="3"/>
  <c r="AF47" i="3"/>
  <c r="AC47" i="3"/>
  <c r="AB47" i="3"/>
  <c r="Y47" i="3"/>
  <c r="X47" i="3"/>
  <c r="U47" i="3"/>
  <c r="T47" i="3"/>
  <c r="Q47" i="3"/>
  <c r="P47" i="3"/>
  <c r="M47" i="3"/>
  <c r="L47" i="3"/>
  <c r="I47" i="3"/>
  <c r="H47" i="3"/>
  <c r="G47" i="3"/>
  <c r="F47" i="3"/>
  <c r="E47" i="3"/>
  <c r="A47" i="3"/>
  <c r="AG46" i="3"/>
  <c r="AF46" i="3"/>
  <c r="AC46" i="3"/>
  <c r="AB46" i="3"/>
  <c r="Y46" i="3"/>
  <c r="X46" i="3"/>
  <c r="U46" i="3"/>
  <c r="T46" i="3"/>
  <c r="Q46" i="3"/>
  <c r="P46" i="3"/>
  <c r="M46" i="3"/>
  <c r="L46" i="3"/>
  <c r="I46" i="3"/>
  <c r="H46" i="3"/>
  <c r="G46" i="3"/>
  <c r="F46" i="3"/>
  <c r="E46" i="3"/>
  <c r="A46" i="3"/>
  <c r="AG45" i="3"/>
  <c r="AF45" i="3"/>
  <c r="AC45" i="3"/>
  <c r="AB45" i="3"/>
  <c r="Y45" i="3"/>
  <c r="X45" i="3"/>
  <c r="U45" i="3"/>
  <c r="T45" i="3"/>
  <c r="Q45" i="3"/>
  <c r="P45" i="3"/>
  <c r="M45" i="3"/>
  <c r="L45" i="3"/>
  <c r="I45" i="3"/>
  <c r="H45" i="3"/>
  <c r="G45" i="3"/>
  <c r="F45" i="3"/>
  <c r="E45" i="3"/>
  <c r="A45" i="3"/>
  <c r="AG44" i="3"/>
  <c r="AF44" i="3"/>
  <c r="AC44" i="3"/>
  <c r="AB44" i="3"/>
  <c r="Y44" i="3"/>
  <c r="X44" i="3"/>
  <c r="U44" i="3"/>
  <c r="T44" i="3"/>
  <c r="Q44" i="3"/>
  <c r="P44" i="3"/>
  <c r="M44" i="3"/>
  <c r="L44" i="3"/>
  <c r="I44" i="3"/>
  <c r="H44" i="3"/>
  <c r="G44" i="3"/>
  <c r="F44" i="3"/>
  <c r="E44" i="3"/>
  <c r="A44" i="3"/>
  <c r="AG43" i="3"/>
  <c r="AF43" i="3"/>
  <c r="AC43" i="3"/>
  <c r="AB43" i="3"/>
  <c r="Y43" i="3"/>
  <c r="X43" i="3"/>
  <c r="U43" i="3"/>
  <c r="T43" i="3"/>
  <c r="Q43" i="3"/>
  <c r="P43" i="3"/>
  <c r="M43" i="3"/>
  <c r="L43" i="3"/>
  <c r="I43" i="3"/>
  <c r="H43" i="3"/>
  <c r="G43" i="3"/>
  <c r="F43" i="3"/>
  <c r="E43" i="3"/>
  <c r="A43" i="3"/>
  <c r="AG42" i="3"/>
  <c r="AF42" i="3"/>
  <c r="AC42" i="3"/>
  <c r="AB42" i="3"/>
  <c r="Y42" i="3"/>
  <c r="X42" i="3"/>
  <c r="U42" i="3"/>
  <c r="T42" i="3"/>
  <c r="Q42" i="3"/>
  <c r="P42" i="3"/>
  <c r="M42" i="3"/>
  <c r="L42" i="3"/>
  <c r="I42" i="3"/>
  <c r="H42" i="3"/>
  <c r="G42" i="3"/>
  <c r="F42" i="3"/>
  <c r="E42" i="3"/>
  <c r="A42" i="3"/>
  <c r="AG41" i="3"/>
  <c r="AF41" i="3"/>
  <c r="AC41" i="3"/>
  <c r="AB41" i="3"/>
  <c r="Y41" i="3"/>
  <c r="X41" i="3"/>
  <c r="U41" i="3"/>
  <c r="T41" i="3"/>
  <c r="Q41" i="3"/>
  <c r="P41" i="3"/>
  <c r="M41" i="3"/>
  <c r="L41" i="3"/>
  <c r="I41" i="3"/>
  <c r="H41" i="3"/>
  <c r="G41" i="3"/>
  <c r="F41" i="3"/>
  <c r="E41" i="3"/>
  <c r="A41" i="3"/>
  <c r="AG40" i="3"/>
  <c r="AF40" i="3"/>
  <c r="AC40" i="3"/>
  <c r="AB40" i="3"/>
  <c r="Y40" i="3"/>
  <c r="X40" i="3"/>
  <c r="U40" i="3"/>
  <c r="T40" i="3"/>
  <c r="Q40" i="3"/>
  <c r="P40" i="3"/>
  <c r="M40" i="3"/>
  <c r="L40" i="3"/>
  <c r="I40" i="3"/>
  <c r="H40" i="3"/>
  <c r="G40" i="3"/>
  <c r="F40" i="3"/>
  <c r="E40" i="3"/>
  <c r="A40" i="3"/>
  <c r="AG39" i="3"/>
  <c r="AF39" i="3"/>
  <c r="AC39" i="3"/>
  <c r="AB39" i="3"/>
  <c r="Y39" i="3"/>
  <c r="X39" i="3"/>
  <c r="U39" i="3"/>
  <c r="T39" i="3"/>
  <c r="Q39" i="3"/>
  <c r="P39" i="3"/>
  <c r="M39" i="3"/>
  <c r="L39" i="3"/>
  <c r="I39" i="3"/>
  <c r="H39" i="3"/>
  <c r="G39" i="3"/>
  <c r="F39" i="3"/>
  <c r="E39" i="3"/>
  <c r="A39" i="3"/>
  <c r="AG38" i="3"/>
  <c r="AF38" i="3"/>
  <c r="AC38" i="3"/>
  <c r="AB38" i="3"/>
  <c r="Y38" i="3"/>
  <c r="X38" i="3"/>
  <c r="U38" i="3"/>
  <c r="T38" i="3"/>
  <c r="Q38" i="3"/>
  <c r="P38" i="3"/>
  <c r="M38" i="3"/>
  <c r="L38" i="3"/>
  <c r="I38" i="3"/>
  <c r="H38" i="3"/>
  <c r="G38" i="3"/>
  <c r="F38" i="3"/>
  <c r="E38" i="3"/>
  <c r="A38" i="3"/>
  <c r="AG37" i="3"/>
  <c r="AF37" i="3"/>
  <c r="AC37" i="3"/>
  <c r="AB37" i="3"/>
  <c r="Y37" i="3"/>
  <c r="X37" i="3"/>
  <c r="U37" i="3"/>
  <c r="T37" i="3"/>
  <c r="Q37" i="3"/>
  <c r="P37" i="3"/>
  <c r="M37" i="3"/>
  <c r="L37" i="3"/>
  <c r="I37" i="3"/>
  <c r="H37" i="3"/>
  <c r="G37" i="3"/>
  <c r="F37" i="3"/>
  <c r="E37" i="3"/>
  <c r="A37" i="3"/>
  <c r="AG36" i="3"/>
  <c r="AF36" i="3"/>
  <c r="AC36" i="3"/>
  <c r="AB36" i="3"/>
  <c r="Y36" i="3"/>
  <c r="X36" i="3"/>
  <c r="U36" i="3"/>
  <c r="T36" i="3"/>
  <c r="Q36" i="3"/>
  <c r="P36" i="3"/>
  <c r="M36" i="3"/>
  <c r="L36" i="3"/>
  <c r="I36" i="3"/>
  <c r="H36" i="3"/>
  <c r="G36" i="3"/>
  <c r="F36" i="3"/>
  <c r="E36" i="3"/>
  <c r="A36" i="3"/>
  <c r="AG35" i="3"/>
  <c r="AF35" i="3"/>
  <c r="AC35" i="3"/>
  <c r="AB35" i="3"/>
  <c r="Y35" i="3"/>
  <c r="X35" i="3"/>
  <c r="U35" i="3"/>
  <c r="T35" i="3"/>
  <c r="Q35" i="3"/>
  <c r="P35" i="3"/>
  <c r="M35" i="3"/>
  <c r="L35" i="3"/>
  <c r="I35" i="3"/>
  <c r="H35" i="3"/>
  <c r="G35" i="3"/>
  <c r="F35" i="3"/>
  <c r="E35" i="3"/>
  <c r="A35" i="3"/>
  <c r="AG34" i="3"/>
  <c r="AF34" i="3"/>
  <c r="AC34" i="3"/>
  <c r="AB34" i="3"/>
  <c r="Y34" i="3"/>
  <c r="X34" i="3"/>
  <c r="U34" i="3"/>
  <c r="T34" i="3"/>
  <c r="Q34" i="3"/>
  <c r="P34" i="3"/>
  <c r="M34" i="3"/>
  <c r="L34" i="3"/>
  <c r="I34" i="3"/>
  <c r="H34" i="3"/>
  <c r="G34" i="3"/>
  <c r="F34" i="3"/>
  <c r="E34" i="3"/>
  <c r="A34" i="3"/>
  <c r="AG33" i="3"/>
  <c r="AF33" i="3"/>
  <c r="AC33" i="3"/>
  <c r="AB33" i="3"/>
  <c r="Y33" i="3"/>
  <c r="X33" i="3"/>
  <c r="U33" i="3"/>
  <c r="T33" i="3"/>
  <c r="Q33" i="3"/>
  <c r="P33" i="3"/>
  <c r="M33" i="3"/>
  <c r="L33" i="3"/>
  <c r="I33" i="3"/>
  <c r="H33" i="3"/>
  <c r="G33" i="3"/>
  <c r="F33" i="3"/>
  <c r="E33" i="3"/>
  <c r="A33" i="3"/>
  <c r="AG32" i="3"/>
  <c r="AF32" i="3"/>
  <c r="AC32" i="3"/>
  <c r="AB32" i="3"/>
  <c r="Y32" i="3"/>
  <c r="X32" i="3"/>
  <c r="U32" i="3"/>
  <c r="T32" i="3"/>
  <c r="Q32" i="3"/>
  <c r="P32" i="3"/>
  <c r="M32" i="3"/>
  <c r="L32" i="3"/>
  <c r="I32" i="3"/>
  <c r="H32" i="3"/>
  <c r="G32" i="3"/>
  <c r="F32" i="3"/>
  <c r="E32" i="3"/>
  <c r="A32" i="3"/>
  <c r="AG31" i="3"/>
  <c r="AF31" i="3"/>
  <c r="AC31" i="3"/>
  <c r="AB31" i="3"/>
  <c r="Y31" i="3"/>
  <c r="X31" i="3"/>
  <c r="U31" i="3"/>
  <c r="T31" i="3"/>
  <c r="Q31" i="3"/>
  <c r="P31" i="3"/>
  <c r="M31" i="3"/>
  <c r="L31" i="3"/>
  <c r="I31" i="3"/>
  <c r="H31" i="3"/>
  <c r="G31" i="3"/>
  <c r="F31" i="3"/>
  <c r="E31" i="3"/>
  <c r="A31" i="3"/>
  <c r="AG30" i="3"/>
  <c r="AF30" i="3"/>
  <c r="AC30" i="3"/>
  <c r="AB30" i="3"/>
  <c r="Y30" i="3"/>
  <c r="X30" i="3"/>
  <c r="U30" i="3"/>
  <c r="T30" i="3"/>
  <c r="Q30" i="3"/>
  <c r="P30" i="3"/>
  <c r="M30" i="3"/>
  <c r="L30" i="3"/>
  <c r="I30" i="3"/>
  <c r="H30" i="3"/>
  <c r="G30" i="3"/>
  <c r="F30" i="3"/>
  <c r="E30" i="3"/>
  <c r="A30" i="3"/>
  <c r="AG29" i="3"/>
  <c r="AF29" i="3"/>
  <c r="AC29" i="3"/>
  <c r="AB29" i="3"/>
  <c r="Y29" i="3"/>
  <c r="X29" i="3"/>
  <c r="U29" i="3"/>
  <c r="T29" i="3"/>
  <c r="Q29" i="3"/>
  <c r="P29" i="3"/>
  <c r="M29" i="3"/>
  <c r="L29" i="3"/>
  <c r="I29" i="3"/>
  <c r="H29" i="3"/>
  <c r="G29" i="3"/>
  <c r="F29" i="3"/>
  <c r="E29" i="3"/>
  <c r="A29" i="3"/>
  <c r="AG28" i="3"/>
  <c r="AF28" i="3"/>
  <c r="AC28" i="3"/>
  <c r="AB28" i="3"/>
  <c r="Y28" i="3"/>
  <c r="X28" i="3"/>
  <c r="U28" i="3"/>
  <c r="T28" i="3"/>
  <c r="Q28" i="3"/>
  <c r="P28" i="3"/>
  <c r="M28" i="3"/>
  <c r="L28" i="3"/>
  <c r="I28" i="3"/>
  <c r="H28" i="3"/>
  <c r="G28" i="3"/>
  <c r="F28" i="3"/>
  <c r="E28" i="3"/>
  <c r="A28" i="3"/>
  <c r="AG27" i="3"/>
  <c r="AF27" i="3"/>
  <c r="AC27" i="3"/>
  <c r="AB27" i="3"/>
  <c r="Y27" i="3"/>
  <c r="X27" i="3"/>
  <c r="U27" i="3"/>
  <c r="T27" i="3"/>
  <c r="Q27" i="3"/>
  <c r="P27" i="3"/>
  <c r="M27" i="3"/>
  <c r="L27" i="3"/>
  <c r="I27" i="3"/>
  <c r="H27" i="3"/>
  <c r="G27" i="3"/>
  <c r="F27" i="3"/>
  <c r="E27" i="3"/>
  <c r="A27" i="3"/>
  <c r="AG26" i="3"/>
  <c r="AF26" i="3"/>
  <c r="AC26" i="3"/>
  <c r="AB26" i="3"/>
  <c r="Y26" i="3"/>
  <c r="X26" i="3"/>
  <c r="U26" i="3"/>
  <c r="T26" i="3"/>
  <c r="Q26" i="3"/>
  <c r="P26" i="3"/>
  <c r="M26" i="3"/>
  <c r="L26" i="3"/>
  <c r="I26" i="3"/>
  <c r="H26" i="3"/>
  <c r="G26" i="3"/>
  <c r="F26" i="3"/>
  <c r="E26" i="3"/>
  <c r="A26" i="3"/>
  <c r="AG25" i="3"/>
  <c r="AF25" i="3"/>
  <c r="AC25" i="3"/>
  <c r="AB25" i="3"/>
  <c r="Q25" i="3"/>
  <c r="P25" i="3"/>
  <c r="M25" i="3"/>
  <c r="L25" i="3"/>
  <c r="G25" i="3"/>
  <c r="F25" i="3"/>
  <c r="E25" i="3"/>
  <c r="AG24" i="3"/>
  <c r="AF24" i="3"/>
  <c r="AC24" i="3"/>
  <c r="AB24" i="3"/>
  <c r="Q24" i="3"/>
  <c r="P24" i="3"/>
  <c r="M24" i="3"/>
  <c r="L24" i="3"/>
  <c r="G24" i="3"/>
  <c r="F24" i="3"/>
  <c r="E24" i="3"/>
  <c r="AG23" i="3"/>
  <c r="AF23" i="3"/>
  <c r="AC23" i="3"/>
  <c r="AB23" i="3"/>
  <c r="Q23" i="3"/>
  <c r="P23" i="3"/>
  <c r="M23" i="3"/>
  <c r="L23" i="3"/>
  <c r="G23" i="3"/>
  <c r="F23" i="3"/>
  <c r="E23" i="3"/>
  <c r="AG22" i="3"/>
  <c r="AF22" i="3"/>
  <c r="AC22" i="3"/>
  <c r="AB22" i="3"/>
  <c r="Q22" i="3"/>
  <c r="P22" i="3"/>
  <c r="M22" i="3"/>
  <c r="L22" i="3"/>
  <c r="G22" i="3"/>
  <c r="F22" i="3"/>
  <c r="E22" i="3"/>
  <c r="AG21" i="3"/>
  <c r="AF21" i="3"/>
  <c r="AC21" i="3"/>
  <c r="AB21" i="3"/>
  <c r="Q21" i="3"/>
  <c r="P21" i="3"/>
  <c r="M21" i="3"/>
  <c r="L21" i="3"/>
  <c r="G21" i="3"/>
  <c r="F21" i="3"/>
  <c r="E21" i="3"/>
  <c r="AG20" i="3"/>
  <c r="AF20" i="3"/>
  <c r="AC20" i="3"/>
  <c r="AB20" i="3"/>
  <c r="Y20" i="3"/>
  <c r="X20" i="3"/>
  <c r="Q20" i="3"/>
  <c r="P20" i="3"/>
  <c r="M20" i="3"/>
  <c r="L20" i="3"/>
  <c r="G20" i="3"/>
  <c r="F20" i="3"/>
  <c r="E20" i="3"/>
  <c r="AG19" i="3"/>
  <c r="AF19" i="3"/>
  <c r="AC19" i="3"/>
  <c r="AB19" i="3"/>
  <c r="Y19" i="3"/>
  <c r="X19" i="3"/>
  <c r="Q19" i="3"/>
  <c r="P19" i="3"/>
  <c r="M19" i="3"/>
  <c r="L19" i="3"/>
  <c r="G19" i="3"/>
  <c r="F19" i="3"/>
  <c r="E19" i="3"/>
  <c r="AG18" i="3"/>
  <c r="AF18" i="3"/>
  <c r="AC18" i="3"/>
  <c r="AB18" i="3"/>
  <c r="Y18" i="3"/>
  <c r="X18" i="3"/>
  <c r="Q18" i="3"/>
  <c r="P18" i="3"/>
  <c r="M18" i="3"/>
  <c r="L18" i="3"/>
  <c r="G18" i="3"/>
  <c r="F18" i="3"/>
  <c r="E18" i="3"/>
  <c r="AG17" i="3"/>
  <c r="AF17" i="3"/>
  <c r="AC17" i="3"/>
  <c r="AB17" i="3"/>
  <c r="Y17" i="3"/>
  <c r="X17" i="3"/>
  <c r="Q17" i="3"/>
  <c r="P17" i="3"/>
  <c r="M17" i="3"/>
  <c r="L17" i="3"/>
  <c r="G17" i="3"/>
  <c r="F17" i="3"/>
  <c r="E17" i="3"/>
  <c r="AG16" i="3"/>
  <c r="AF16" i="3"/>
  <c r="AC16" i="3"/>
  <c r="AB16" i="3"/>
  <c r="Q16" i="3"/>
  <c r="P16" i="3"/>
  <c r="M16" i="3"/>
  <c r="L16" i="3"/>
  <c r="G16" i="3"/>
  <c r="F16" i="3"/>
  <c r="E16" i="3"/>
  <c r="AG15" i="3"/>
  <c r="AF15" i="3"/>
  <c r="AC15" i="3"/>
  <c r="AB15" i="3"/>
  <c r="Y15" i="3"/>
  <c r="X15" i="3"/>
  <c r="Q15" i="3"/>
  <c r="P15" i="3"/>
  <c r="G15" i="3"/>
  <c r="F15" i="3"/>
  <c r="E15" i="3"/>
  <c r="AG14" i="3"/>
  <c r="AF14" i="3"/>
  <c r="Q14" i="3"/>
  <c r="P14" i="3"/>
  <c r="M14" i="3"/>
  <c r="L14" i="3"/>
  <c r="G14" i="3"/>
  <c r="F14" i="3"/>
  <c r="E14" i="3"/>
  <c r="AG13" i="3"/>
  <c r="AF13" i="3"/>
  <c r="Q13" i="3"/>
  <c r="P13" i="3"/>
  <c r="M13" i="3"/>
  <c r="L13" i="3"/>
  <c r="G13" i="3"/>
  <c r="F13" i="3"/>
  <c r="E13" i="3"/>
  <c r="AG12" i="3"/>
  <c r="AF12" i="3"/>
  <c r="Q12" i="3"/>
  <c r="P12" i="3"/>
  <c r="M12" i="3"/>
  <c r="L12" i="3"/>
  <c r="G12" i="3"/>
  <c r="F12" i="3"/>
  <c r="E12" i="3"/>
  <c r="AG11" i="3"/>
  <c r="AF11" i="3"/>
  <c r="Q11" i="3"/>
  <c r="P11" i="3"/>
  <c r="M11" i="3"/>
  <c r="L11" i="3"/>
  <c r="G11" i="3"/>
  <c r="F11" i="3"/>
  <c r="E11" i="3"/>
  <c r="AG10" i="3"/>
  <c r="AF10" i="3"/>
  <c r="Q10" i="3"/>
  <c r="P10" i="3"/>
  <c r="M10" i="3"/>
  <c r="L10" i="3"/>
  <c r="G10" i="3"/>
  <c r="F10" i="3"/>
  <c r="E10" i="3"/>
  <c r="Q9" i="3"/>
  <c r="P9" i="3"/>
  <c r="M9" i="3"/>
  <c r="L9" i="3"/>
  <c r="G9" i="3"/>
  <c r="F9" i="3"/>
  <c r="E9" i="3"/>
  <c r="Q8" i="3"/>
  <c r="P8" i="3"/>
  <c r="M8" i="3"/>
  <c r="L8" i="3"/>
  <c r="G8" i="3"/>
  <c r="F8" i="3"/>
  <c r="E8" i="3"/>
  <c r="AG7" i="3"/>
  <c r="AF7" i="3"/>
  <c r="AC7" i="3"/>
  <c r="AB7" i="3"/>
  <c r="Q7" i="3"/>
  <c r="P7" i="3"/>
  <c r="M7" i="3"/>
  <c r="L7" i="3"/>
  <c r="G7" i="3"/>
  <c r="F7" i="3"/>
  <c r="E7" i="3"/>
  <c r="AG6" i="3"/>
  <c r="AF6" i="3"/>
  <c r="AC6" i="3"/>
  <c r="AB6" i="3"/>
  <c r="Y6" i="3"/>
  <c r="X6" i="3"/>
  <c r="Q6" i="3"/>
  <c r="P6" i="3"/>
  <c r="M6" i="3"/>
  <c r="L6" i="3"/>
  <c r="G6" i="3"/>
  <c r="F6" i="3"/>
  <c r="E6" i="3"/>
  <c r="AG5" i="3"/>
  <c r="AF5" i="3"/>
  <c r="AC5" i="3"/>
  <c r="AB5" i="3"/>
  <c r="Q5" i="3"/>
  <c r="P5" i="3"/>
  <c r="M5" i="3"/>
  <c r="L5" i="3"/>
  <c r="G5" i="3"/>
  <c r="F5" i="3"/>
  <c r="E5" i="3"/>
  <c r="AG4" i="3"/>
  <c r="AF4" i="3"/>
  <c r="AC4" i="3"/>
  <c r="AB4" i="3"/>
  <c r="Q4" i="3"/>
  <c r="P4" i="3"/>
  <c r="M4" i="3"/>
  <c r="L4" i="3"/>
  <c r="G4" i="3"/>
  <c r="F4" i="3"/>
  <c r="E4" i="3"/>
  <c r="AG3" i="3"/>
  <c r="AF3" i="3"/>
  <c r="Q3" i="3"/>
  <c r="P3" i="3"/>
  <c r="M3" i="3"/>
  <c r="L3" i="3"/>
  <c r="G3" i="3"/>
  <c r="F3" i="3"/>
  <c r="E3" i="3"/>
  <c r="AG2" i="3"/>
  <c r="AF2" i="3"/>
  <c r="AC2" i="3"/>
  <c r="AB2" i="3"/>
  <c r="Q2" i="3"/>
  <c r="P2" i="3"/>
  <c r="M2" i="3"/>
  <c r="L2" i="3"/>
  <c r="G2" i="3"/>
  <c r="F2" i="3"/>
  <c r="E2" i="3"/>
  <c r="C2" i="2"/>
  <c r="D2" i="2"/>
  <c r="B2" i="2"/>
  <c r="E2" i="2"/>
  <c r="D2" i="1"/>
  <c r="G2" i="1"/>
  <c r="H2" i="1"/>
  <c r="I2" i="3"/>
  <c r="H2" i="3"/>
  <c r="C7" i="2"/>
  <c r="C31" i="2"/>
  <c r="D31" i="2"/>
  <c r="D3" i="1"/>
  <c r="S3" i="1"/>
  <c r="T3" i="1"/>
  <c r="T3" i="3"/>
  <c r="C8" i="2"/>
  <c r="D8" i="2"/>
  <c r="AA3" i="1"/>
  <c r="AB3" i="1"/>
  <c r="AB3" i="3"/>
  <c r="U3" i="3"/>
  <c r="AC3" i="3"/>
  <c r="G3" i="1"/>
  <c r="H3" i="1"/>
  <c r="I3" i="3"/>
  <c r="H3" i="3"/>
  <c r="C18" i="2"/>
  <c r="D18" i="2"/>
  <c r="D4" i="1"/>
  <c r="S4" i="1"/>
  <c r="T4" i="1"/>
  <c r="T4" i="3"/>
  <c r="U4" i="3"/>
  <c r="G4" i="1"/>
  <c r="H4" i="1"/>
  <c r="I4" i="3"/>
  <c r="H4" i="3"/>
  <c r="C10" i="2"/>
  <c r="D10" i="2"/>
  <c r="D5" i="1"/>
  <c r="S5" i="1"/>
  <c r="T5" i="1"/>
  <c r="T5" i="3"/>
  <c r="U5" i="3"/>
  <c r="G5" i="1"/>
  <c r="H5" i="1"/>
  <c r="I5" i="3"/>
  <c r="H5" i="3"/>
  <c r="D6" i="1"/>
  <c r="G6" i="1"/>
  <c r="H6" i="1"/>
  <c r="I6" i="3"/>
  <c r="H6" i="3"/>
  <c r="D7" i="2"/>
  <c r="D7" i="1"/>
  <c r="S7" i="1"/>
  <c r="T7" i="1"/>
  <c r="T7" i="3"/>
  <c r="U7" i="3"/>
  <c r="G7" i="1"/>
  <c r="H7" i="1"/>
  <c r="I7" i="3"/>
  <c r="H7" i="3"/>
  <c r="D8" i="1"/>
  <c r="AA8" i="1"/>
  <c r="AB8" i="1"/>
  <c r="AB8" i="3"/>
  <c r="C13" i="2"/>
  <c r="D13" i="2"/>
  <c r="AE8" i="1"/>
  <c r="AF8" i="1"/>
  <c r="AF8" i="3"/>
  <c r="AC8" i="3"/>
  <c r="AG8" i="3"/>
  <c r="G8" i="1"/>
  <c r="H8" i="1"/>
  <c r="I8" i="3"/>
  <c r="H8" i="3"/>
  <c r="C4" i="2"/>
  <c r="D4" i="2"/>
  <c r="D9" i="1"/>
  <c r="S9" i="1"/>
  <c r="T9" i="1"/>
  <c r="T9" i="3"/>
  <c r="AA9" i="1"/>
  <c r="AB9" i="1"/>
  <c r="AB9" i="3"/>
  <c r="AE9" i="1"/>
  <c r="AF9" i="1"/>
  <c r="AF9" i="3"/>
  <c r="U9" i="3"/>
  <c r="AC9" i="3"/>
  <c r="AG9" i="3"/>
  <c r="G9" i="1"/>
  <c r="H9" i="1"/>
  <c r="I9" i="3"/>
  <c r="H9" i="3"/>
  <c r="C19" i="2"/>
  <c r="D19" i="2"/>
  <c r="D10" i="1"/>
  <c r="W10" i="1"/>
  <c r="X10" i="1"/>
  <c r="X10" i="3"/>
  <c r="AA10" i="1"/>
  <c r="AB10" i="1"/>
  <c r="AB10" i="3"/>
  <c r="Y10" i="3"/>
  <c r="AC10" i="3"/>
  <c r="G10" i="1"/>
  <c r="H10" i="1"/>
  <c r="I10" i="3"/>
  <c r="H10" i="3"/>
  <c r="D11" i="1"/>
  <c r="S11" i="1"/>
  <c r="T11" i="1"/>
  <c r="T11" i="3"/>
  <c r="AA11" i="1"/>
  <c r="AB11" i="1"/>
  <c r="AB11" i="3"/>
  <c r="U11" i="3"/>
  <c r="AC11" i="3"/>
  <c r="G11" i="1"/>
  <c r="H11" i="1"/>
  <c r="I11" i="3"/>
  <c r="H11" i="3"/>
  <c r="C12" i="2"/>
  <c r="D12" i="2"/>
  <c r="D12" i="1"/>
  <c r="S12" i="1"/>
  <c r="T12" i="1"/>
  <c r="T12" i="3"/>
  <c r="AA12" i="1"/>
  <c r="AB12" i="1"/>
  <c r="AB12" i="3"/>
  <c r="U12" i="3"/>
  <c r="AC12" i="3"/>
  <c r="G12" i="1"/>
  <c r="H12" i="1"/>
  <c r="I12" i="3"/>
  <c r="H12" i="3"/>
  <c r="D13" i="1"/>
  <c r="AA13" i="1"/>
  <c r="AB13" i="1"/>
  <c r="AB13" i="3"/>
  <c r="AC13" i="3"/>
  <c r="G13" i="1"/>
  <c r="H13" i="1"/>
  <c r="I13" i="3"/>
  <c r="H13" i="3"/>
  <c r="D14" i="1"/>
  <c r="AA14" i="1"/>
  <c r="AB14" i="1"/>
  <c r="AB14" i="3"/>
  <c r="AC14" i="3"/>
  <c r="G14" i="1"/>
  <c r="H14" i="1"/>
  <c r="I14" i="3"/>
  <c r="H14" i="3"/>
  <c r="C11" i="2"/>
  <c r="D11" i="2"/>
  <c r="D16" i="1"/>
  <c r="S16" i="1"/>
  <c r="T16" i="1"/>
  <c r="T16" i="3"/>
  <c r="W16" i="1"/>
  <c r="X16" i="1"/>
  <c r="X16" i="3"/>
  <c r="U16" i="3"/>
  <c r="Y16" i="3"/>
  <c r="G16" i="1"/>
  <c r="H16" i="1"/>
  <c r="I16" i="3"/>
  <c r="H16" i="3"/>
  <c r="A16" i="3"/>
  <c r="D17" i="1"/>
  <c r="S17" i="1"/>
  <c r="T17" i="1"/>
  <c r="T17" i="3"/>
  <c r="U17" i="3"/>
  <c r="G17" i="1"/>
  <c r="H17" i="1"/>
  <c r="I17" i="3"/>
  <c r="H17" i="3"/>
  <c r="A17" i="3"/>
  <c r="D18" i="1"/>
  <c r="G18" i="1"/>
  <c r="H18" i="1"/>
  <c r="I18" i="3"/>
  <c r="H18" i="3"/>
  <c r="D19" i="1"/>
  <c r="S19" i="1"/>
  <c r="T19" i="1"/>
  <c r="T19" i="3"/>
  <c r="U19" i="3"/>
  <c r="G19" i="1"/>
  <c r="H19" i="1"/>
  <c r="I19" i="3"/>
  <c r="H19" i="3"/>
  <c r="A19" i="3"/>
  <c r="C15" i="2"/>
  <c r="D15" i="2"/>
  <c r="D20" i="1"/>
  <c r="S20" i="1"/>
  <c r="T20" i="1"/>
  <c r="T20" i="3"/>
  <c r="U20" i="3"/>
  <c r="G20" i="1"/>
  <c r="H20" i="1"/>
  <c r="I20" i="3"/>
  <c r="H20" i="3"/>
  <c r="A20" i="3"/>
  <c r="D33" i="2"/>
  <c r="D21" i="1"/>
  <c r="S21" i="1"/>
  <c r="T21" i="1"/>
  <c r="T21" i="3"/>
  <c r="W21" i="1"/>
  <c r="X21" i="1"/>
  <c r="X21" i="3"/>
  <c r="U21" i="3"/>
  <c r="Y21" i="3"/>
  <c r="G21" i="1"/>
  <c r="H21" i="1"/>
  <c r="I21" i="3"/>
  <c r="H21" i="3"/>
  <c r="A21" i="3"/>
  <c r="D35" i="2"/>
  <c r="D22" i="1"/>
  <c r="S22" i="1"/>
  <c r="T22" i="1"/>
  <c r="T22" i="3"/>
  <c r="W22" i="1"/>
  <c r="X22" i="1"/>
  <c r="X22" i="3"/>
  <c r="U22" i="3"/>
  <c r="Y22" i="3"/>
  <c r="G22" i="1"/>
  <c r="H22" i="1"/>
  <c r="I22" i="3"/>
  <c r="H22" i="3"/>
  <c r="A22" i="3"/>
  <c r="D36" i="2"/>
  <c r="D23" i="1"/>
  <c r="S23" i="1"/>
  <c r="T23" i="1"/>
  <c r="T23" i="3"/>
  <c r="W23" i="1"/>
  <c r="X23" i="1"/>
  <c r="X23" i="3"/>
  <c r="U23" i="3"/>
  <c r="Y23" i="3"/>
  <c r="G23" i="1"/>
  <c r="H23" i="1"/>
  <c r="I23" i="3"/>
  <c r="H23" i="3"/>
  <c r="A23" i="3"/>
  <c r="D37" i="2"/>
  <c r="D24" i="1"/>
  <c r="S24" i="1"/>
  <c r="T24" i="1"/>
  <c r="T24" i="3"/>
  <c r="W24" i="1"/>
  <c r="X24" i="1"/>
  <c r="X24" i="3"/>
  <c r="U24" i="3"/>
  <c r="Y24" i="3"/>
  <c r="G24" i="1"/>
  <c r="H24" i="1"/>
  <c r="I24" i="3"/>
  <c r="H24" i="3"/>
  <c r="A24" i="3"/>
  <c r="D34" i="2"/>
  <c r="D25" i="1"/>
  <c r="S25" i="1"/>
  <c r="T25" i="1"/>
  <c r="T25" i="3"/>
  <c r="W25" i="1"/>
  <c r="X25" i="1"/>
  <c r="X25" i="3"/>
  <c r="U25" i="3"/>
  <c r="Y25" i="3"/>
  <c r="G25" i="1"/>
  <c r="H25" i="1"/>
  <c r="I25" i="3"/>
  <c r="H25" i="3"/>
  <c r="A25" i="3"/>
  <c r="C3" i="2"/>
  <c r="D3" i="2"/>
  <c r="W2" i="1"/>
  <c r="X2" i="1"/>
  <c r="Y2" i="3"/>
  <c r="X2" i="3"/>
  <c r="W3" i="1"/>
  <c r="X3" i="1"/>
  <c r="Y3" i="3"/>
  <c r="X3" i="3"/>
  <c r="A3" i="3"/>
  <c r="W4" i="1"/>
  <c r="X4" i="1"/>
  <c r="Y4" i="3"/>
  <c r="X4" i="3"/>
  <c r="A4" i="3"/>
  <c r="W5" i="1"/>
  <c r="X5" i="1"/>
  <c r="Y5" i="3"/>
  <c r="X5" i="3"/>
  <c r="A5" i="3"/>
  <c r="W7" i="1"/>
  <c r="X7" i="1"/>
  <c r="Y7" i="3"/>
  <c r="X7" i="3"/>
  <c r="A7" i="3"/>
  <c r="W8" i="1"/>
  <c r="X8" i="1"/>
  <c r="Y8" i="3"/>
  <c r="X8" i="3"/>
  <c r="W9" i="1"/>
  <c r="X9" i="1"/>
  <c r="Y9" i="3"/>
  <c r="X9" i="3"/>
  <c r="A9" i="3"/>
  <c r="S10" i="1"/>
  <c r="T10" i="1"/>
  <c r="U10" i="3"/>
  <c r="T10" i="3"/>
  <c r="A10" i="3"/>
  <c r="W11" i="1"/>
  <c r="X11" i="1"/>
  <c r="Y11" i="3"/>
  <c r="X11" i="3"/>
  <c r="A11" i="3"/>
  <c r="W12" i="1"/>
  <c r="X12" i="1"/>
  <c r="Y12" i="3"/>
  <c r="X12" i="3"/>
  <c r="A12" i="3"/>
  <c r="W13" i="1"/>
  <c r="X13" i="1"/>
  <c r="Y13" i="3"/>
  <c r="X13" i="3"/>
  <c r="S14" i="1"/>
  <c r="T14" i="1"/>
  <c r="U14" i="3"/>
  <c r="T14" i="3"/>
  <c r="C6" i="2"/>
  <c r="D6" i="2"/>
  <c r="S6" i="1"/>
  <c r="T6" i="1"/>
  <c r="U6" i="3"/>
  <c r="T6" i="3"/>
  <c r="A6" i="3"/>
  <c r="C9" i="2"/>
  <c r="D9" i="2"/>
  <c r="S2" i="1"/>
  <c r="T2" i="1"/>
  <c r="U2" i="3"/>
  <c r="T2" i="3"/>
  <c r="A2" i="3"/>
  <c r="C14" i="2"/>
  <c r="D14" i="2"/>
  <c r="S18" i="1"/>
  <c r="T18" i="1"/>
  <c r="U18" i="3"/>
  <c r="T18" i="3"/>
  <c r="A18" i="3"/>
  <c r="C17" i="2"/>
  <c r="D17" i="2"/>
  <c r="S8" i="1"/>
  <c r="T8" i="1"/>
  <c r="U8" i="3"/>
  <c r="T8" i="3"/>
  <c r="A8" i="3"/>
  <c r="C5" i="2"/>
  <c r="D5" i="2"/>
  <c r="E5" i="2"/>
  <c r="D15" i="1"/>
  <c r="S15" i="1"/>
  <c r="T15" i="1"/>
  <c r="T15" i="3"/>
  <c r="U15" i="3"/>
  <c r="K15" i="1"/>
  <c r="L15" i="1"/>
  <c r="M15" i="3"/>
  <c r="G15" i="1"/>
  <c r="H15" i="1"/>
  <c r="I15" i="3"/>
  <c r="L15" i="3"/>
  <c r="H15" i="3"/>
  <c r="A15" i="3"/>
  <c r="S13" i="1"/>
  <c r="T13" i="1"/>
  <c r="U13" i="3"/>
  <c r="T13" i="3"/>
  <c r="A13" i="3"/>
  <c r="W14" i="1"/>
  <c r="X14" i="1"/>
  <c r="Y14" i="3"/>
  <c r="X14" i="3"/>
  <c r="A14" i="3"/>
  <c r="D27" i="1"/>
  <c r="D26" i="1"/>
  <c r="AG25" i="1"/>
  <c r="AG24" i="1"/>
  <c r="AG23" i="1"/>
  <c r="AG22" i="1"/>
  <c r="AG21" i="1"/>
  <c r="AG18" i="1"/>
  <c r="AG16" i="1"/>
  <c r="AG8" i="1"/>
  <c r="AG6" i="1"/>
  <c r="AG4" i="1"/>
  <c r="AG3" i="1"/>
  <c r="AG2" i="1"/>
  <c r="AE15" i="1"/>
  <c r="AF15" i="1"/>
  <c r="AA15" i="1"/>
  <c r="AB15" i="1"/>
  <c r="W15" i="1"/>
  <c r="X15" i="1"/>
  <c r="O15" i="1"/>
  <c r="P15" i="1"/>
  <c r="AE25" i="1"/>
  <c r="AF25" i="1"/>
  <c r="AA25" i="1"/>
  <c r="AB25" i="1"/>
  <c r="O25" i="1"/>
  <c r="P25" i="1"/>
  <c r="K25" i="1"/>
  <c r="L25" i="1"/>
  <c r="AE24" i="1"/>
  <c r="AF24" i="1"/>
  <c r="AA24" i="1"/>
  <c r="AB24" i="1"/>
  <c r="O24" i="1"/>
  <c r="P24" i="1"/>
  <c r="K24" i="1"/>
  <c r="L24" i="1"/>
  <c r="AE23" i="1"/>
  <c r="AF23" i="1"/>
  <c r="AA23" i="1"/>
  <c r="AB23" i="1"/>
  <c r="O23" i="1"/>
  <c r="P23" i="1"/>
  <c r="K23" i="1"/>
  <c r="L23" i="1"/>
  <c r="AE22" i="1"/>
  <c r="AF22" i="1"/>
  <c r="AA22" i="1"/>
  <c r="AB22" i="1"/>
  <c r="O22" i="1"/>
  <c r="P22" i="1"/>
  <c r="K22" i="1"/>
  <c r="L22" i="1"/>
  <c r="AE21" i="1"/>
  <c r="AF21" i="1"/>
  <c r="AA21" i="1"/>
  <c r="AB21" i="1"/>
  <c r="O21" i="1"/>
  <c r="P21" i="1"/>
  <c r="K21" i="1"/>
  <c r="L21" i="1"/>
  <c r="AE20" i="1"/>
  <c r="AF20" i="1"/>
  <c r="AA20" i="1"/>
  <c r="AB20" i="1"/>
  <c r="W20" i="1"/>
  <c r="X20" i="1"/>
  <c r="O20" i="1"/>
  <c r="P20" i="1"/>
  <c r="K20" i="1"/>
  <c r="L20" i="1"/>
  <c r="AE19" i="1"/>
  <c r="AF19" i="1"/>
  <c r="AA19" i="1"/>
  <c r="AB19" i="1"/>
  <c r="W19" i="1"/>
  <c r="X19" i="1"/>
  <c r="O19" i="1"/>
  <c r="P19" i="1"/>
  <c r="K19" i="1"/>
  <c r="L19" i="1"/>
  <c r="AE18" i="1"/>
  <c r="AF18" i="1"/>
  <c r="AA18" i="1"/>
  <c r="AB18" i="1"/>
  <c r="W18" i="1"/>
  <c r="X18" i="1"/>
  <c r="O18" i="1"/>
  <c r="P18" i="1"/>
  <c r="K18" i="1"/>
  <c r="L18" i="1"/>
  <c r="AE17" i="1"/>
  <c r="AF17" i="1"/>
  <c r="AA17" i="1"/>
  <c r="AB17" i="1"/>
  <c r="W17" i="1"/>
  <c r="X17" i="1"/>
  <c r="O17" i="1"/>
  <c r="P17" i="1"/>
  <c r="K17" i="1"/>
  <c r="L17" i="1"/>
  <c r="AE16" i="1"/>
  <c r="AF16" i="1"/>
  <c r="AA16" i="1"/>
  <c r="AB16" i="1"/>
  <c r="O16" i="1"/>
  <c r="P16" i="1"/>
  <c r="K16" i="1"/>
  <c r="L16" i="1"/>
  <c r="AE14" i="1"/>
  <c r="AF14" i="1"/>
  <c r="O14" i="1"/>
  <c r="P14" i="1"/>
  <c r="K14" i="1"/>
  <c r="L14" i="1"/>
  <c r="AE13" i="1"/>
  <c r="AF13" i="1"/>
  <c r="O13" i="1"/>
  <c r="P13" i="1"/>
  <c r="K13" i="1"/>
  <c r="L13" i="1"/>
  <c r="AE12" i="1"/>
  <c r="AF12" i="1"/>
  <c r="O12" i="1"/>
  <c r="P12" i="1"/>
  <c r="K12" i="1"/>
  <c r="L12" i="1"/>
  <c r="AE11" i="1"/>
  <c r="AF11" i="1"/>
  <c r="O11" i="1"/>
  <c r="P11" i="1"/>
  <c r="K11" i="1"/>
  <c r="L11" i="1"/>
  <c r="AE10" i="1"/>
  <c r="AF10" i="1"/>
  <c r="O10" i="1"/>
  <c r="P10" i="1"/>
  <c r="K10" i="1"/>
  <c r="L10" i="1"/>
  <c r="O9" i="1"/>
  <c r="P9" i="1"/>
  <c r="K9" i="1"/>
  <c r="L9" i="1"/>
  <c r="O8" i="1"/>
  <c r="P8" i="1"/>
  <c r="K8" i="1"/>
  <c r="L8" i="1"/>
  <c r="AE7" i="1"/>
  <c r="AF7" i="1"/>
  <c r="AA7" i="1"/>
  <c r="AB7" i="1"/>
  <c r="O7" i="1"/>
  <c r="P7" i="1"/>
  <c r="K7" i="1"/>
  <c r="L7" i="1"/>
  <c r="AE6" i="1"/>
  <c r="AF6" i="1"/>
  <c r="AA6" i="1"/>
  <c r="AB6" i="1"/>
  <c r="W6" i="1"/>
  <c r="X6" i="1"/>
  <c r="O6" i="1"/>
  <c r="P6" i="1"/>
  <c r="K6" i="1"/>
  <c r="L6" i="1"/>
  <c r="AE5" i="1"/>
  <c r="AF5" i="1"/>
  <c r="AA5" i="1"/>
  <c r="AB5" i="1"/>
  <c r="O5" i="1"/>
  <c r="P5" i="1"/>
  <c r="K5" i="1"/>
  <c r="L5" i="1"/>
  <c r="AE4" i="1"/>
  <c r="AF4" i="1"/>
  <c r="AA4" i="1"/>
  <c r="AB4" i="1"/>
  <c r="O4" i="1"/>
  <c r="P4" i="1"/>
  <c r="K4" i="1"/>
  <c r="L4" i="1"/>
  <c r="AE3" i="1"/>
  <c r="AF3" i="1"/>
  <c r="O3" i="1"/>
  <c r="P3" i="1"/>
  <c r="K3" i="1"/>
  <c r="L3" i="1"/>
  <c r="AE2" i="1"/>
  <c r="AF2" i="1"/>
  <c r="AA2" i="1"/>
  <c r="AB2" i="1"/>
  <c r="O2" i="1"/>
  <c r="P2" i="1"/>
  <c r="K2" i="1"/>
  <c r="L2" i="1"/>
  <c r="AG19" i="1"/>
  <c r="AG14" i="1"/>
  <c r="AG13" i="1"/>
  <c r="AG12" i="1"/>
  <c r="AG9" i="1"/>
  <c r="AG17" i="1"/>
  <c r="AG5" i="1"/>
  <c r="AG7" i="1"/>
  <c r="AG11" i="1"/>
  <c r="AG10" i="1"/>
  <c r="AG20" i="1"/>
  <c r="AG15" i="1"/>
  <c r="J37" i="4"/>
  <c r="I37" i="4"/>
  <c r="H37" i="4"/>
  <c r="G37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4" i="4"/>
  <c r="J3" i="4"/>
  <c r="M4" i="4"/>
  <c r="I4" i="4"/>
  <c r="I3" i="4"/>
  <c r="L4" i="4"/>
  <c r="G4" i="4"/>
  <c r="H4" i="4"/>
  <c r="G3" i="4"/>
  <c r="H3" i="4"/>
  <c r="K4" i="4"/>
  <c r="J2" i="4"/>
  <c r="M3" i="4"/>
  <c r="I2" i="4"/>
  <c r="L3" i="4"/>
  <c r="G2" i="4"/>
  <c r="H2" i="4"/>
  <c r="K3" i="4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3" i="2"/>
  <c r="E37" i="2"/>
  <c r="E36" i="2"/>
  <c r="E35" i="2"/>
  <c r="E34" i="2"/>
  <c r="E33" i="2"/>
  <c r="E31" i="2"/>
  <c r="C30" i="2"/>
  <c r="D30" i="2"/>
  <c r="E30" i="2"/>
  <c r="C29" i="2"/>
  <c r="D29" i="2"/>
  <c r="E29" i="2"/>
  <c r="D28" i="2"/>
  <c r="E28" i="2"/>
  <c r="D27" i="2"/>
  <c r="E27" i="2"/>
  <c r="D26" i="2"/>
  <c r="E26" i="2"/>
  <c r="D25" i="2"/>
  <c r="E25" i="2"/>
  <c r="D24" i="2"/>
  <c r="E24" i="2"/>
  <c r="D23" i="2"/>
  <c r="E23" i="2"/>
  <c r="D22" i="2"/>
  <c r="E22" i="2"/>
  <c r="D21" i="2"/>
  <c r="E21" i="2"/>
  <c r="D20" i="2"/>
  <c r="E20" i="2"/>
  <c r="E19" i="2"/>
  <c r="E18" i="2"/>
  <c r="E17" i="2"/>
  <c r="D16" i="2"/>
  <c r="E16" i="2"/>
  <c r="E15" i="2"/>
  <c r="E14" i="2"/>
  <c r="E13" i="2"/>
  <c r="E12" i="2"/>
  <c r="E11" i="2"/>
  <c r="E10" i="2"/>
  <c r="E9" i="2"/>
  <c r="E8" i="2"/>
  <c r="E7" i="2"/>
  <c r="E6" i="2"/>
  <c r="E4" i="2"/>
  <c r="E3" i="2"/>
</calcChain>
</file>

<file path=xl/sharedStrings.xml><?xml version="1.0" encoding="utf-8"?>
<sst xmlns="http://schemas.openxmlformats.org/spreadsheetml/2006/main" count="338" uniqueCount="152">
  <si>
    <t>Tonka500</t>
  </si>
  <si>
    <t>FLOX30</t>
  </si>
  <si>
    <t>FLOX70</t>
  </si>
  <si>
    <t>FLOX88</t>
  </si>
  <si>
    <t>IWFNA</t>
  </si>
  <si>
    <t>IRFNA-IV</t>
  </si>
  <si>
    <t>AK20</t>
  </si>
  <si>
    <t>AK27</t>
  </si>
  <si>
    <t>CaveaB</t>
  </si>
  <si>
    <t>DepU235Rods</t>
    <phoneticPr fontId="4" type="noConversion"/>
  </si>
  <si>
    <t>U235Rods</t>
    <phoneticPr fontId="4" type="noConversion"/>
  </si>
  <si>
    <t>LeadBallast</t>
  </si>
  <si>
    <t>TEATEB</t>
  </si>
  <si>
    <t>Converter</t>
  </si>
  <si>
    <t>E Used</t>
  </si>
  <si>
    <t>Efficiency</t>
  </si>
  <si>
    <t>Scale</t>
  </si>
  <si>
    <t>Input</t>
  </si>
  <si>
    <t>Input Mols</t>
  </si>
  <si>
    <t>Mass</t>
  </si>
  <si>
    <t>Units</t>
  </si>
  <si>
    <t>Output</t>
  </si>
  <si>
    <t>Output Mols</t>
  </si>
  <si>
    <t>CONFIG OUT</t>
  </si>
  <si>
    <t>Stockalike?</t>
  </si>
  <si>
    <t>ConverterN</t>
  </si>
  <si>
    <t>Karbonite</t>
  </si>
  <si>
    <t>Aerozine</t>
  </si>
  <si>
    <t>LiquidOxygen</t>
  </si>
  <si>
    <t>Hydyne</t>
  </si>
  <si>
    <t>Hydrazine</t>
  </si>
  <si>
    <t>LqdAmmonia</t>
  </si>
  <si>
    <t>MMH</t>
  </si>
  <si>
    <t>N2O4</t>
  </si>
  <si>
    <t>UDMH</t>
  </si>
  <si>
    <t>ConverterO</t>
  </si>
  <si>
    <t>Alcohol</t>
  </si>
  <si>
    <t>Nitrogen</t>
  </si>
  <si>
    <t>Kerosene</t>
  </si>
  <si>
    <t>LqdMethane</t>
  </si>
  <si>
    <t>Syntin</t>
  </si>
  <si>
    <t>ConverterH</t>
  </si>
  <si>
    <t>LiquidH2</t>
  </si>
  <si>
    <t>Distiller</t>
  </si>
  <si>
    <t>HTP</t>
  </si>
  <si>
    <t>NitricAcid</t>
  </si>
  <si>
    <t>NitrousOxide</t>
  </si>
  <si>
    <t>DistillerM</t>
  </si>
  <si>
    <t>MON1</t>
  </si>
  <si>
    <t>MON10</t>
  </si>
  <si>
    <t>MON15</t>
  </si>
  <si>
    <t>MON20</t>
  </si>
  <si>
    <t>MON3</t>
  </si>
  <si>
    <t>Density (Mg/L)</t>
  </si>
  <si>
    <t>g/mol</t>
  </si>
  <si>
    <t>Mg/mol</t>
  </si>
  <si>
    <t>mols/L</t>
  </si>
  <si>
    <t>Shortname</t>
  </si>
  <si>
    <t>CH4NO2</t>
  </si>
  <si>
    <t>LOX</t>
  </si>
  <si>
    <t>LO2</t>
  </si>
  <si>
    <t>RP-1</t>
  </si>
  <si>
    <t>C12H26</t>
  </si>
  <si>
    <t>LH2</t>
  </si>
  <si>
    <t>H2</t>
  </si>
  <si>
    <t>C2H8N2</t>
  </si>
  <si>
    <t>Hzine</t>
  </si>
  <si>
    <t>N2H4</t>
  </si>
  <si>
    <t>Azine</t>
  </si>
  <si>
    <t>CH6N2</t>
  </si>
  <si>
    <t>C10H16</t>
  </si>
  <si>
    <t>N2</t>
  </si>
  <si>
    <t>HNO2</t>
  </si>
  <si>
    <t>NO2</t>
  </si>
  <si>
    <t>N2O</t>
  </si>
  <si>
    <t>Ammonia</t>
  </si>
  <si>
    <t>CH4</t>
  </si>
  <si>
    <t>LiquidFuel</t>
  </si>
  <si>
    <t>Oxidizer</t>
  </si>
  <si>
    <t>MonoPropellant</t>
  </si>
  <si>
    <t>XenonGas</t>
  </si>
  <si>
    <t>Xenon</t>
  </si>
  <si>
    <t>ElectricCharge</t>
  </si>
  <si>
    <t>IntakeAir</t>
  </si>
  <si>
    <t>SolidFuel</t>
  </si>
  <si>
    <t>C</t>
  </si>
  <si>
    <t>Carbon</t>
  </si>
  <si>
    <t>N</t>
  </si>
  <si>
    <t>Water</t>
  </si>
  <si>
    <t>H2O</t>
  </si>
  <si>
    <t>O</t>
  </si>
  <si>
    <t>H</t>
  </si>
  <si>
    <t>MM Config</t>
  </si>
  <si>
    <t>MM Config Sm</t>
  </si>
  <si>
    <t>MM Config Lg</t>
  </si>
  <si>
    <t>Output Name</t>
  </si>
  <si>
    <t>Input Name</t>
  </si>
  <si>
    <t>E Input</t>
  </si>
  <si>
    <t>Input 1</t>
  </si>
  <si>
    <t>Input 1 Sm</t>
  </si>
  <si>
    <t>Input 2 Lg</t>
  </si>
  <si>
    <t>Input 2</t>
  </si>
  <si>
    <t>Input 3</t>
  </si>
  <si>
    <t>Output 1</t>
  </si>
  <si>
    <t>Output 2</t>
  </si>
  <si>
    <t>Output 3</t>
  </si>
  <si>
    <t>Output 4</t>
  </si>
  <si>
    <t>Size</t>
  </si>
  <si>
    <t>E</t>
  </si>
  <si>
    <t>K in</t>
  </si>
  <si>
    <t>Mono Out</t>
  </si>
  <si>
    <t>K Out</t>
  </si>
  <si>
    <t>K Used</t>
  </si>
  <si>
    <t>K-Mono %</t>
  </si>
  <si>
    <t>E-Mono %</t>
  </si>
  <si>
    <t>Mass-Mono</t>
  </si>
  <si>
    <t>K-Mono Increase</t>
  </si>
  <si>
    <t>E Increase</t>
  </si>
  <si>
    <t>Mass-Mono Increase</t>
  </si>
  <si>
    <t>N/A</t>
  </si>
  <si>
    <t>Mult</t>
  </si>
  <si>
    <t>Out</t>
  </si>
  <si>
    <t>2 LOX, N2</t>
  </si>
  <si>
    <t>12 LOX, 11 Hydrazine</t>
  </si>
  <si>
    <t>2 LH2</t>
  </si>
  <si>
    <t>10 LOX, 5 Hydrazine</t>
  </si>
  <si>
    <t>2 LOX</t>
  </si>
  <si>
    <t>4 LOX</t>
  </si>
  <si>
    <t>LOX, H2, N2</t>
  </si>
  <si>
    <t>N2O4, 5 LOX, 4 LH2</t>
  </si>
  <si>
    <t>LqdOxygen</t>
  </si>
  <si>
    <t>LqdHydrogen</t>
  </si>
  <si>
    <t>NTO</t>
  </si>
  <si>
    <t>Aerozine50</t>
  </si>
  <si>
    <t>AvGas</t>
  </si>
  <si>
    <t>IRFNA-III</t>
  </si>
  <si>
    <t>Aniline</t>
  </si>
  <si>
    <t>Ethanol75</t>
  </si>
  <si>
    <t>Helium</t>
  </si>
  <si>
    <t>ClF3</t>
  </si>
  <si>
    <t>ClF5</t>
  </si>
  <si>
    <t>Diborane</t>
  </si>
  <si>
    <t>Pentaborane</t>
  </si>
  <si>
    <t>Ethane</t>
  </si>
  <si>
    <t>Ethylene</t>
  </si>
  <si>
    <t>OF2</t>
  </si>
  <si>
    <t>LqdFluorine</t>
  </si>
  <si>
    <t>N2F4</t>
  </si>
  <si>
    <t>Methanol</t>
  </si>
  <si>
    <t>Furfuryl</t>
  </si>
  <si>
    <t>UH25</t>
  </si>
  <si>
    <t>Tonka250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</si>
</sst>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0000"/>
    <numFmt numFmtId="169" formatCode="0.00000"/>
  </numFmts>
  <fonts count="7" x14ac:knownFonts="1">
    <font>
      <sz val="12"/>
      <color indexed="8"/>
      <name val="Calibri"/>
      <family val="2"/>
      <charset val="1"/>
    </font>
    <font>
      <sz val="10"/>
      <name val="Arial"/>
    </font>
    <font>
      <b/>
      <sz val="12"/>
      <color indexed="8"/>
      <name val="Calibri"/>
      <family val="2"/>
      <charset val="1"/>
    </font>
    <font>
      <sz val="12"/>
      <color indexed="8"/>
      <name val="Arial"/>
      <family val="2"/>
      <charset val="1"/>
    </font>
    <font>
      <sz val="8"/>
      <name val="Verdana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6EFCE"/>
      </patternFill>
    </fill>
    <fill>
      <patternFill patternType="solid">
        <fgColor rgb="FFFF6600"/>
        <bgColor rgb="FFFF9900"/>
      </patternFill>
    </fill>
    <fill>
      <patternFill patternType="solid">
        <fgColor indexed="53"/>
        <bgColor indexed="52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4" borderId="0" xfId="0" applyFont="1" applyFill="1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ont="1" applyFill="1"/>
    <xf numFmtId="0" fontId="0" fillId="0" borderId="0" xfId="0" applyAlignment="1">
      <alignment wrapText="1"/>
    </xf>
    <xf numFmtId="0" fontId="0" fillId="0" borderId="0" xfId="0" applyFont="1"/>
    <xf numFmtId="0" fontId="3" fillId="0" borderId="0" xfId="0" applyFont="1"/>
    <xf numFmtId="168" fontId="3" fillId="0" borderId="0" xfId="0" applyNumberFormat="1" applyFont="1"/>
    <xf numFmtId="169" fontId="3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">
    <dxf>
      <font>
        <sz val="12"/>
        <color rgb="FF006100"/>
        <name val="Calibri"/>
      </font>
      <fill>
        <patternFill>
          <bgColor rgb="FFC6EFCE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Y2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U14" sqref="U14"/>
    </sheetView>
  </sheetViews>
  <sheetFormatPr baseColWidth="10" defaultColWidth="8.83203125" defaultRowHeight="15" x14ac:dyDescent="0"/>
  <cols>
    <col min="1" max="1" width="11.83203125" customWidth="1"/>
  </cols>
  <sheetData>
    <row r="1" spans="1:51" s="4" customFormat="1" ht="15" customHeight="1">
      <c r="A1" s="3" t="s">
        <v>13</v>
      </c>
      <c r="B1" s="3" t="s">
        <v>14</v>
      </c>
      <c r="C1" s="3" t="s">
        <v>15</v>
      </c>
      <c r="D1" s="4" t="s">
        <v>16</v>
      </c>
      <c r="E1" s="3" t="s">
        <v>17</v>
      </c>
      <c r="F1" s="3" t="s">
        <v>18</v>
      </c>
      <c r="G1" s="4" t="s">
        <v>19</v>
      </c>
      <c r="H1" s="4" t="s">
        <v>20</v>
      </c>
      <c r="I1" s="3" t="s">
        <v>17</v>
      </c>
      <c r="J1" s="3" t="s">
        <v>18</v>
      </c>
      <c r="K1" s="4" t="s">
        <v>19</v>
      </c>
      <c r="L1" s="4" t="s">
        <v>20</v>
      </c>
      <c r="M1" s="3" t="s">
        <v>17</v>
      </c>
      <c r="N1" s="3" t="s">
        <v>18</v>
      </c>
      <c r="O1" s="4" t="s">
        <v>19</v>
      </c>
      <c r="P1" s="4" t="s">
        <v>20</v>
      </c>
      <c r="Q1" s="3" t="s">
        <v>21</v>
      </c>
      <c r="R1" s="3" t="s">
        <v>22</v>
      </c>
      <c r="S1" s="4" t="s">
        <v>19</v>
      </c>
      <c r="T1" s="4" t="s">
        <v>20</v>
      </c>
      <c r="U1" s="3" t="s">
        <v>21</v>
      </c>
      <c r="V1" s="3" t="s">
        <v>22</v>
      </c>
      <c r="W1" s="4" t="s">
        <v>19</v>
      </c>
      <c r="X1" s="4" t="s">
        <v>20</v>
      </c>
      <c r="Y1" s="3" t="s">
        <v>21</v>
      </c>
      <c r="Z1" s="3" t="s">
        <v>22</v>
      </c>
      <c r="AA1" s="4" t="s">
        <v>19</v>
      </c>
      <c r="AB1" s="4" t="s">
        <v>20</v>
      </c>
      <c r="AC1" s="3" t="s">
        <v>21</v>
      </c>
      <c r="AD1" s="3" t="s">
        <v>22</v>
      </c>
      <c r="AE1" s="4" t="s">
        <v>19</v>
      </c>
      <c r="AF1" s="4" t="s">
        <v>20</v>
      </c>
      <c r="AG1" s="4" t="s">
        <v>23</v>
      </c>
      <c r="AH1" s="4" t="s">
        <v>24</v>
      </c>
    </row>
    <row r="2" spans="1:51" ht="15" customHeight="1">
      <c r="A2" t="s">
        <v>25</v>
      </c>
      <c r="B2">
        <v>2</v>
      </c>
      <c r="C2">
        <v>0.9</v>
      </c>
      <c r="D2">
        <f t="shared" ref="D2:D27" si="0">VLOOKUP(E2,Density,5,0)/F2</f>
        <v>10.072853321849742</v>
      </c>
      <c r="E2" t="s">
        <v>26</v>
      </c>
      <c r="F2">
        <v>4</v>
      </c>
      <c r="G2">
        <f t="shared" ref="G2:G25" si="1">VLOOKUP(E2,Density,4,0)*F2*D2</f>
        <v>2.5000000000000001E-3</v>
      </c>
      <c r="H2">
        <f t="shared" ref="H2:H25" si="2">G2/VLOOKUP(E2,Density,2,0)</f>
        <v>1</v>
      </c>
      <c r="K2" t="e">
        <f t="shared" ref="K2:K25" si="3">VLOOKUP(I2,Density,4,0)*J2*$D2</f>
        <v>#N/A</v>
      </c>
      <c r="L2" t="e">
        <f t="shared" ref="L2:L25" si="4">K2/VLOOKUP(I2,Density,2,0)</f>
        <v>#N/A</v>
      </c>
      <c r="O2" t="e">
        <f t="shared" ref="O2:O25" si="5">VLOOKUP(M2,Density,4,0)*N2*$D2</f>
        <v>#N/A</v>
      </c>
      <c r="P2" t="e">
        <f t="shared" ref="P2:P25" si="6">O2/VLOOKUP(M2,Density,2,0)</f>
        <v>#N/A</v>
      </c>
      <c r="Q2" t="s">
        <v>133</v>
      </c>
      <c r="R2">
        <v>2</v>
      </c>
      <c r="S2">
        <f t="shared" ref="S2:S25" si="7">VLOOKUP(Q2,Density,4,0)*R2*$D2*$C2</f>
        <v>9.6249189739678785E-4</v>
      </c>
      <c r="T2">
        <f t="shared" ref="T2:T25" si="8">S2/VLOOKUP(Q2,Density,2,0)</f>
        <v>1.0694354415519864</v>
      </c>
      <c r="U2" t="s">
        <v>130</v>
      </c>
      <c r="V2">
        <v>4</v>
      </c>
      <c r="W2">
        <f t="shared" ref="W2:W22" si="9">VLOOKUP(U2,Density,4,0)*V2*$D2*$C2</f>
        <v>1.16034918795074E-3</v>
      </c>
      <c r="X2">
        <f t="shared" ref="X2:X25" si="10">W2/VLOOKUP(U2,Density,2,0)</f>
        <v>1.0169580963634881</v>
      </c>
      <c r="AA2" t="e">
        <f t="shared" ref="AA2:AA15" si="11">VLOOKUP(Y2,Density,4,0)*Z2*$D2*$C2</f>
        <v>#N/A</v>
      </c>
      <c r="AB2" t="e">
        <f t="shared" ref="AB2:AB15" si="12">AA2/VLOOKUP(Y2,Density,2,0)</f>
        <v>#N/A</v>
      </c>
      <c r="AE2" t="e">
        <f t="shared" ref="AE2:AE25" si="13">VLOOKUP(AC2,Density,4,0)*AD2*$D2*$C2</f>
        <v>#N/A</v>
      </c>
      <c r="AF2" t="e">
        <f t="shared" ref="AF2:AF25" si="14">AE2/VLOOKUP(AC2,Density,2,0)</f>
        <v>#N/A</v>
      </c>
      <c r="AG2" t="str">
        <f>'Config Out'!A27</f>
        <v/>
      </c>
      <c r="AH2">
        <v>1</v>
      </c>
    </row>
    <row r="3" spans="1:51" s="5" customFormat="1" ht="15" customHeight="1">
      <c r="A3" s="5" t="s">
        <v>25</v>
      </c>
      <c r="B3" s="5">
        <v>2</v>
      </c>
      <c r="C3" s="5">
        <v>0.9</v>
      </c>
      <c r="D3" s="5">
        <f t="shared" si="0"/>
        <v>14.389790459785347</v>
      </c>
      <c r="E3" s="5" t="s">
        <v>26</v>
      </c>
      <c r="F3" s="5">
        <v>2.8</v>
      </c>
      <c r="G3" s="5">
        <f t="shared" si="1"/>
        <v>2.5000000000000005E-3</v>
      </c>
      <c r="H3" s="5">
        <f t="shared" si="2"/>
        <v>1.0000000000000002</v>
      </c>
      <c r="K3" s="5" t="e">
        <f t="shared" si="3"/>
        <v>#N/A</v>
      </c>
      <c r="L3" s="5" t="e">
        <f t="shared" si="4"/>
        <v>#N/A</v>
      </c>
      <c r="O3" s="5" t="e">
        <f t="shared" si="5"/>
        <v>#N/A</v>
      </c>
      <c r="P3" s="5" t="e">
        <f t="shared" si="6"/>
        <v>#N/A</v>
      </c>
      <c r="Q3" s="5" t="s">
        <v>29</v>
      </c>
      <c r="R3" s="5">
        <v>1</v>
      </c>
      <c r="S3" s="5">
        <f t="shared" si="7"/>
        <v>1.0014271909296339E-3</v>
      </c>
      <c r="T3" s="5">
        <f t="shared" si="8"/>
        <v>1.1644502220112023</v>
      </c>
      <c r="U3" s="1" t="s">
        <v>130</v>
      </c>
      <c r="V3" s="5">
        <v>2.8</v>
      </c>
      <c r="W3" s="5">
        <f t="shared" si="9"/>
        <v>1.16034918795074E-3</v>
      </c>
      <c r="X3" s="5">
        <f t="shared" si="10"/>
        <v>1.0169580963634881</v>
      </c>
      <c r="Y3" s="5" t="s">
        <v>30</v>
      </c>
      <c r="Z3" s="5">
        <v>0.2</v>
      </c>
      <c r="AA3" s="5">
        <f t="shared" si="11"/>
        <v>8.3002164777053102E-5</v>
      </c>
      <c r="AB3" s="5">
        <f t="shared" si="12"/>
        <v>8.2671478861606681E-2</v>
      </c>
      <c r="AE3" s="5" t="e">
        <f t="shared" si="13"/>
        <v>#N/A</v>
      </c>
      <c r="AF3" s="5" t="e">
        <f t="shared" si="14"/>
        <v>#N/A</v>
      </c>
      <c r="AG3" s="5" t="str">
        <f>'Config Out'!A32</f>
        <v/>
      </c>
      <c r="AH3" s="5">
        <v>0</v>
      </c>
    </row>
    <row r="4" spans="1:51" ht="15" customHeight="1">
      <c r="A4" t="s">
        <v>25</v>
      </c>
      <c r="B4">
        <v>1.5</v>
      </c>
      <c r="C4">
        <v>0.9</v>
      </c>
      <c r="D4">
        <f t="shared" si="0"/>
        <v>40.291413287398967</v>
      </c>
      <c r="E4" t="s">
        <v>26</v>
      </c>
      <c r="F4">
        <v>1</v>
      </c>
      <c r="G4">
        <f t="shared" si="1"/>
        <v>2.5000000000000001E-3</v>
      </c>
      <c r="H4">
        <f t="shared" si="2"/>
        <v>1</v>
      </c>
      <c r="K4" t="e">
        <f t="shared" si="3"/>
        <v>#N/A</v>
      </c>
      <c r="L4" t="e">
        <f t="shared" si="4"/>
        <v>#N/A</v>
      </c>
      <c r="O4" t="e">
        <f t="shared" si="5"/>
        <v>#N/A</v>
      </c>
      <c r="P4" t="e">
        <f t="shared" si="6"/>
        <v>#N/A</v>
      </c>
      <c r="Q4" t="s">
        <v>31</v>
      </c>
      <c r="R4">
        <v>1</v>
      </c>
      <c r="S4">
        <f t="shared" si="7"/>
        <v>6.1756534783738253E-4</v>
      </c>
      <c r="T4">
        <f t="shared" si="8"/>
        <v>1.0224591851612295</v>
      </c>
      <c r="U4" t="s">
        <v>130</v>
      </c>
      <c r="V4">
        <v>1</v>
      </c>
      <c r="W4">
        <f t="shared" si="9"/>
        <v>1.16034918795074E-3</v>
      </c>
      <c r="X4">
        <f t="shared" si="10"/>
        <v>1.0169580963634881</v>
      </c>
      <c r="AA4" t="e">
        <f t="shared" si="11"/>
        <v>#N/A</v>
      </c>
      <c r="AB4" t="e">
        <f t="shared" si="12"/>
        <v>#N/A</v>
      </c>
      <c r="AE4" t="e">
        <f t="shared" si="13"/>
        <v>#N/A</v>
      </c>
      <c r="AF4" t="e">
        <f t="shared" si="14"/>
        <v>#N/A</v>
      </c>
      <c r="AG4" t="str">
        <f>'Config Out'!A31</f>
        <v/>
      </c>
      <c r="AH4">
        <v>1</v>
      </c>
    </row>
    <row r="5" spans="1:51" s="5" customFormat="1" ht="15" customHeight="1">
      <c r="A5" s="5" t="s">
        <v>25</v>
      </c>
      <c r="B5" s="5">
        <v>2</v>
      </c>
      <c r="C5" s="5">
        <v>0.9</v>
      </c>
      <c r="D5" s="5">
        <f t="shared" si="0"/>
        <v>20.145706643699484</v>
      </c>
      <c r="E5" s="5" t="s">
        <v>26</v>
      </c>
      <c r="F5" s="5">
        <v>2</v>
      </c>
      <c r="G5" s="5">
        <f t="shared" si="1"/>
        <v>2.5000000000000001E-3</v>
      </c>
      <c r="H5" s="5">
        <f t="shared" si="2"/>
        <v>1</v>
      </c>
      <c r="K5" s="5" t="e">
        <f t="shared" si="3"/>
        <v>#N/A</v>
      </c>
      <c r="L5" s="5" t="e">
        <f t="shared" si="4"/>
        <v>#N/A</v>
      </c>
      <c r="O5" s="5" t="e">
        <f t="shared" si="5"/>
        <v>#N/A</v>
      </c>
      <c r="P5" s="5" t="e">
        <f t="shared" si="6"/>
        <v>#N/A</v>
      </c>
      <c r="Q5" s="5" t="s">
        <v>32</v>
      </c>
      <c r="R5" s="5">
        <v>1</v>
      </c>
      <c r="S5" s="5">
        <f t="shared" si="7"/>
        <v>8.3533298274431587E-4</v>
      </c>
      <c r="T5" s="5">
        <f t="shared" si="8"/>
        <v>0.96458773988951019</v>
      </c>
      <c r="U5" s="1" t="s">
        <v>130</v>
      </c>
      <c r="V5" s="5">
        <v>2</v>
      </c>
      <c r="W5" s="5">
        <f t="shared" si="9"/>
        <v>1.16034918795074E-3</v>
      </c>
      <c r="X5" s="5">
        <f t="shared" si="10"/>
        <v>1.0169580963634881</v>
      </c>
      <c r="AA5" s="5" t="e">
        <f t="shared" si="11"/>
        <v>#N/A</v>
      </c>
      <c r="AB5" s="5" t="e">
        <f t="shared" si="12"/>
        <v>#N/A</v>
      </c>
      <c r="AE5" s="5" t="e">
        <f t="shared" si="13"/>
        <v>#N/A</v>
      </c>
      <c r="AF5" s="5" t="e">
        <f t="shared" si="14"/>
        <v>#N/A</v>
      </c>
      <c r="AG5" s="5" t="str">
        <f>'Config Out'!A7</f>
        <v>@PART[KA_Converter_250_01N]:AFTER[Karbonite]:NEEDS[RealFuels]_x000D_{_x000D_ MODULE_x000D_ {_x000D_  name = REGO_ModuleResourceConverter_x000D_  ConverterName = UDMH, LOX_x000D_  StartActionName = Start UDMH, LOX_x000D_  StopActionName = Stop UDMH, LOX_x000D_  conversionRate = 1_x000D_  inputResources = ElectricCharge, 2, Karbonite, 1_x000D_  outputResources = UDMH, 1.37756107717985, False, LqdOxygen, 1.01695809636349, True_x000D_ }_x000D_}_x000D__x000D_@PART[KA_Converter_125_01N]:AFTER[Karbonite]:NEEDS[RealFuels]_x000D_{_x000D_ MODULE_x000D_ {_x000D_  name = REGO_ModuleResourceConverter_x000D_  ConverterName = UDMH, LOX_x000D_  StartActionName = Start UDMH, LOX_x000D_  StopActionName = Stop UDMH, LOX_x000D_  conversionRate = 0.5_x000D_  inputResources = ElectricCharge, 2, Karbonite, 1_x000D_  outputResources = UDMH,  1.37756107717985, False, LqdOxygen, 1.01695809636349, True_x000D_ }_x000D_}_x000D__x000D_</v>
      </c>
      <c r="AH5" s="5">
        <v>1</v>
      </c>
    </row>
    <row r="6" spans="1:51" ht="15" customHeight="1">
      <c r="A6" t="s">
        <v>25</v>
      </c>
      <c r="B6">
        <v>1.5</v>
      </c>
      <c r="C6">
        <v>0.9</v>
      </c>
      <c r="D6">
        <f t="shared" si="0"/>
        <v>20.145706643699484</v>
      </c>
      <c r="E6" t="s">
        <v>26</v>
      </c>
      <c r="F6">
        <v>2</v>
      </c>
      <c r="G6">
        <f t="shared" si="1"/>
        <v>2.5000000000000001E-3</v>
      </c>
      <c r="H6">
        <f t="shared" si="2"/>
        <v>1</v>
      </c>
      <c r="K6" t="e">
        <f t="shared" si="3"/>
        <v>#N/A</v>
      </c>
      <c r="L6" t="e">
        <f t="shared" si="4"/>
        <v>#N/A</v>
      </c>
      <c r="O6" t="e">
        <f t="shared" si="5"/>
        <v>#N/A</v>
      </c>
      <c r="P6" t="e">
        <f t="shared" si="6"/>
        <v>#N/A</v>
      </c>
      <c r="Q6" t="s">
        <v>132</v>
      </c>
      <c r="R6">
        <v>1</v>
      </c>
      <c r="S6">
        <f t="shared" si="7"/>
        <v>1.6682639525940899E-3</v>
      </c>
      <c r="T6">
        <f t="shared" si="8"/>
        <v>1.1505268638579931</v>
      </c>
      <c r="W6" t="e">
        <f t="shared" si="9"/>
        <v>#N/A</v>
      </c>
      <c r="X6" t="e">
        <f t="shared" si="10"/>
        <v>#N/A</v>
      </c>
      <c r="AA6" t="e">
        <f t="shared" si="11"/>
        <v>#N/A</v>
      </c>
      <c r="AB6" t="e">
        <f t="shared" si="12"/>
        <v>#N/A</v>
      </c>
      <c r="AE6" t="e">
        <f t="shared" si="13"/>
        <v>#N/A</v>
      </c>
      <c r="AF6" t="e">
        <f t="shared" si="14"/>
        <v>#N/A</v>
      </c>
      <c r="AG6" s="6" t="str">
        <f>'Config Out'!A28</f>
        <v/>
      </c>
      <c r="AH6">
        <v>1</v>
      </c>
    </row>
    <row r="7" spans="1:51" ht="15" customHeight="1">
      <c r="A7" t="s">
        <v>25</v>
      </c>
      <c r="B7">
        <v>2</v>
      </c>
      <c r="C7">
        <v>0.9</v>
      </c>
      <c r="D7">
        <f t="shared" si="0"/>
        <v>20.145706643699484</v>
      </c>
      <c r="E7" t="s">
        <v>26</v>
      </c>
      <c r="F7">
        <v>2</v>
      </c>
      <c r="G7">
        <f t="shared" si="1"/>
        <v>2.5000000000000001E-3</v>
      </c>
      <c r="H7">
        <f t="shared" si="2"/>
        <v>1</v>
      </c>
      <c r="K7" t="e">
        <f t="shared" si="3"/>
        <v>#N/A</v>
      </c>
      <c r="L7" t="e">
        <f t="shared" si="4"/>
        <v>#N/A</v>
      </c>
      <c r="O7" t="e">
        <f t="shared" si="5"/>
        <v>#N/A</v>
      </c>
      <c r="P7" t="e">
        <f t="shared" si="6"/>
        <v>#N/A</v>
      </c>
      <c r="Q7" t="s">
        <v>34</v>
      </c>
      <c r="R7">
        <v>1</v>
      </c>
      <c r="S7">
        <f t="shared" si="7"/>
        <v>1.0896508120492598E-3</v>
      </c>
      <c r="T7">
        <f t="shared" si="8"/>
        <v>1.3775610771798481</v>
      </c>
      <c r="U7" t="s">
        <v>130</v>
      </c>
      <c r="V7">
        <v>2</v>
      </c>
      <c r="W7">
        <f t="shared" si="9"/>
        <v>1.16034918795074E-3</v>
      </c>
      <c r="X7">
        <f t="shared" si="10"/>
        <v>1.0169580963634881</v>
      </c>
      <c r="AA7" t="e">
        <f t="shared" si="11"/>
        <v>#N/A</v>
      </c>
      <c r="AB7" t="e">
        <f t="shared" si="12"/>
        <v>#N/A</v>
      </c>
      <c r="AE7" t="e">
        <f t="shared" si="13"/>
        <v>#N/A</v>
      </c>
      <c r="AF7" t="e">
        <f t="shared" si="14"/>
        <v>#N/A</v>
      </c>
      <c r="AG7" t="str">
        <f>'Config Out'!A6</f>
        <v>@PART[KA_Converter_250_01N]:AFTER[Karbonite]:NEEDS[RealFuels]_x000D_{_x000D_ MODULE_x000D_ {_x000D_  name = REGO_ModuleResourceConverter_x000D_  ConverterName = NTO_x000D_  StartActionName = Start NTO_x000D_  StopActionName = Stop NTO_x000D_  conversionRate = 1_x000D_  inputResources = ElectricCharge, 1.5, Karbonite, 1_x000D_  outputResources = NTO, 1.15052686385799, False_x000D_ }_x000D_}_x000D__x000D_@PART[KA_Converter_125_01N]:AFTER[Karbonite]:NEEDS[RealFuels]_x000D_{_x000D_ MODULE_x000D_ {_x000D_  name = REGO_ModuleResourceConverter_x000D_  ConverterName = NTO_x000D_  StartActionName = Start NTO_x000D_  StopActionName = Stop NTO_x000D_  conversionRate = 0.5_x000D_  inputResources = ElectricCharge, 1.5, Karbonite, 1_x000D_  outputResources = NTO,  1.15052686385799, False_x000D_ }_x000D_}_x000D__x000D_</v>
      </c>
      <c r="AH7">
        <v>1</v>
      </c>
    </row>
    <row r="8" spans="1:51" ht="15" customHeight="1">
      <c r="A8" t="s">
        <v>35</v>
      </c>
      <c r="B8">
        <v>1.5</v>
      </c>
      <c r="C8">
        <v>0.9</v>
      </c>
      <c r="D8">
        <f t="shared" si="0"/>
        <v>20.145706643699484</v>
      </c>
      <c r="E8" t="s">
        <v>26</v>
      </c>
      <c r="F8">
        <v>2</v>
      </c>
      <c r="G8">
        <f t="shared" si="1"/>
        <v>2.5000000000000001E-3</v>
      </c>
      <c r="H8">
        <f t="shared" si="2"/>
        <v>1</v>
      </c>
      <c r="K8" t="e">
        <f t="shared" si="3"/>
        <v>#N/A</v>
      </c>
      <c r="L8" t="e">
        <f t="shared" si="4"/>
        <v>#N/A</v>
      </c>
      <c r="O8" t="e">
        <f t="shared" si="5"/>
        <v>#N/A</v>
      </c>
      <c r="P8" t="e">
        <f t="shared" si="6"/>
        <v>#N/A</v>
      </c>
      <c r="Q8" t="s">
        <v>137</v>
      </c>
      <c r="R8">
        <v>1</v>
      </c>
      <c r="S8">
        <f t="shared" si="7"/>
        <v>1.1253604469832689E-3</v>
      </c>
      <c r="T8">
        <f t="shared" si="8"/>
        <v>1.4263123535909619</v>
      </c>
      <c r="U8" t="s">
        <v>130</v>
      </c>
      <c r="V8">
        <v>1</v>
      </c>
      <c r="W8">
        <f t="shared" si="9"/>
        <v>5.8017459397537001E-4</v>
      </c>
      <c r="X8">
        <f t="shared" si="10"/>
        <v>0.50847904818174405</v>
      </c>
      <c r="Y8" t="s">
        <v>30</v>
      </c>
      <c r="Z8">
        <v>0.5</v>
      </c>
      <c r="AA8">
        <f t="shared" si="11"/>
        <v>2.9050757671968586E-4</v>
      </c>
      <c r="AB8">
        <f t="shared" si="12"/>
        <v>0.28935017601562341</v>
      </c>
      <c r="AC8" t="s">
        <v>37</v>
      </c>
      <c r="AD8">
        <v>0.5</v>
      </c>
      <c r="AE8">
        <f t="shared" si="13"/>
        <v>2.5395738232167505E-4</v>
      </c>
      <c r="AF8">
        <f t="shared" si="14"/>
        <v>203.00350305489613</v>
      </c>
      <c r="AG8" t="str">
        <f>'Config Out'!A30</f>
        <v/>
      </c>
      <c r="AH8">
        <v>1</v>
      </c>
    </row>
    <row r="9" spans="1:51" s="5" customFormat="1" ht="15" customHeight="1">
      <c r="A9" s="5" t="s">
        <v>35</v>
      </c>
      <c r="B9" s="5">
        <v>1.5</v>
      </c>
      <c r="C9" s="5">
        <v>0.9</v>
      </c>
      <c r="D9" s="5">
        <f t="shared" si="0"/>
        <v>3.3576177739499138</v>
      </c>
      <c r="E9" s="5" t="s">
        <v>26</v>
      </c>
      <c r="F9" s="5">
        <v>12</v>
      </c>
      <c r="G9" s="5">
        <f t="shared" si="1"/>
        <v>2.5000000000000001E-3</v>
      </c>
      <c r="H9" s="5">
        <f t="shared" si="2"/>
        <v>1</v>
      </c>
      <c r="K9" s="5" t="e">
        <f t="shared" si="3"/>
        <v>#N/A</v>
      </c>
      <c r="L9" s="5" t="e">
        <f t="shared" si="4"/>
        <v>#N/A</v>
      </c>
      <c r="O9" s="5" t="e">
        <f t="shared" si="5"/>
        <v>#N/A</v>
      </c>
      <c r="P9" s="5" t="e">
        <f t="shared" si="6"/>
        <v>#N/A</v>
      </c>
      <c r="Q9" s="5" t="s">
        <v>38</v>
      </c>
      <c r="R9" s="5">
        <v>1</v>
      </c>
      <c r="S9" s="5">
        <f t="shared" si="7"/>
        <v>5.1472735767622325E-4</v>
      </c>
      <c r="T9" s="5">
        <f t="shared" si="8"/>
        <v>0.62771628984905281</v>
      </c>
      <c r="U9" s="1" t="s">
        <v>130</v>
      </c>
      <c r="V9" s="5">
        <v>12</v>
      </c>
      <c r="W9" s="5">
        <f t="shared" si="9"/>
        <v>1.1603491879507398E-3</v>
      </c>
      <c r="X9" s="5">
        <f t="shared" si="10"/>
        <v>1.0169580963634879</v>
      </c>
      <c r="Y9" s="5" t="s">
        <v>30</v>
      </c>
      <c r="Z9" s="5">
        <v>5.5</v>
      </c>
      <c r="AA9" s="5">
        <f t="shared" si="11"/>
        <v>5.3259722398609063E-4</v>
      </c>
      <c r="AB9" s="5">
        <f t="shared" si="12"/>
        <v>0.53047532269530939</v>
      </c>
      <c r="AC9" s="5" t="s">
        <v>37</v>
      </c>
      <c r="AD9" s="5">
        <v>0.5</v>
      </c>
      <c r="AE9" s="5">
        <f t="shared" si="13"/>
        <v>4.2326230386945836E-5</v>
      </c>
      <c r="AF9" s="5">
        <f t="shared" si="14"/>
        <v>33.833917175816019</v>
      </c>
      <c r="AG9" s="5" t="str">
        <f>'Config Out'!A20</f>
        <v>@PART[KA_Distiller_250_01]:AFTER[Karbonite]:NEEDS[RealFuels]_x000D_{_x000D_ MODULE_x000D_ {_x000D_  name = REGO_ModuleResourceConverter_x000D_  ConverterName = NO2_x000D_  StartActionName = Start NO2_x000D_  StopActionName = Stop NO2_x000D_  conversionRate = 1_x000D_  inputResources = ElectricCharge, 1.75, Karbonite, 1_x000D_  outputResources = NitrousOxide, 550.373980080283, False_x000D_ }_x000D_}_x000D__x000D_@PART[KA_Distiller_125_01]:AFTER[Karbonite]:NEEDS[RealFuels]_x000D_{_x000D_ MODULE_x000D_ {_x000D_  name = REGO_ModuleResourceConverter_x000D_  ConverterName = NO2_x000D_  StartActionName = Start NO2_x000D_  StopActionName = Stop NO2_x000D_  conversionRate = 0.5_x000D_  inputResources = ElectricCharge, 1.75, Karbonite, 1_x000D_  outputResources = NitrousOxide,  550.373980080283, False_x000D_ }_x000D_}_x000D__x000D_</v>
      </c>
      <c r="AH9" s="5">
        <v>1</v>
      </c>
    </row>
    <row r="10" spans="1:51" ht="15" customHeight="1">
      <c r="A10" t="s">
        <v>35</v>
      </c>
      <c r="B10">
        <v>1.5</v>
      </c>
      <c r="C10">
        <v>0.9</v>
      </c>
      <c r="D10">
        <f t="shared" si="0"/>
        <v>40.291413287398967</v>
      </c>
      <c r="E10" t="s">
        <v>26</v>
      </c>
      <c r="F10">
        <v>1</v>
      </c>
      <c r="G10">
        <f t="shared" si="1"/>
        <v>2.5000000000000001E-3</v>
      </c>
      <c r="H10">
        <f t="shared" si="2"/>
        <v>1</v>
      </c>
      <c r="K10" t="e">
        <f t="shared" si="3"/>
        <v>#N/A</v>
      </c>
      <c r="L10" t="e">
        <f t="shared" si="4"/>
        <v>#N/A</v>
      </c>
      <c r="O10" t="e">
        <f t="shared" si="5"/>
        <v>#N/A</v>
      </c>
      <c r="P10" t="e">
        <f t="shared" si="6"/>
        <v>#N/A</v>
      </c>
      <c r="Q10" t="s">
        <v>130</v>
      </c>
      <c r="R10">
        <v>1</v>
      </c>
      <c r="S10">
        <f t="shared" si="7"/>
        <v>1.16034918795074E-3</v>
      </c>
      <c r="T10">
        <f t="shared" si="8"/>
        <v>1.0169580963634881</v>
      </c>
      <c r="U10" t="s">
        <v>39</v>
      </c>
      <c r="V10">
        <v>1</v>
      </c>
      <c r="W10">
        <f t="shared" si="9"/>
        <v>5.8173604740590973E-4</v>
      </c>
      <c r="X10">
        <f t="shared" si="10"/>
        <v>1.3764990947089815</v>
      </c>
      <c r="Y10" t="s">
        <v>37</v>
      </c>
      <c r="Z10">
        <v>1</v>
      </c>
      <c r="AA10">
        <f t="shared" si="11"/>
        <v>1.0158295292867002E-3</v>
      </c>
      <c r="AB10">
        <f t="shared" si="12"/>
        <v>812.01401221958452</v>
      </c>
      <c r="AE10" t="e">
        <f t="shared" si="13"/>
        <v>#N/A</v>
      </c>
      <c r="AF10" t="e">
        <f t="shared" si="14"/>
        <v>#N/A</v>
      </c>
      <c r="AG10" t="str">
        <f>'Config Out'!A8</f>
        <v>@PART[KA_Converter_250_01O]:AFTER[Karbonite]:NEEDS[RealFuels]_x000D_{_x000D_ MODULE_x000D_ {_x000D_  name = REGO_ModuleResourceConverter_x000D_  ConverterName = Ethanol75, LOX, Hzine, N2_x000D_  StartActionName = Start Ethanol75, LOX, Hzine, N2_x000D_  StopActionName = Stop Ethanol75, LOX, Hzine, N2_x000D_  conversionRate = 1_x000D_  inputResources = ElectricCharge, 1.5, Karbonite, 1_x000D_  outputResources = Ethanol75, 1.42631235359096, False, LqdOxygen, 0.508479048181744, True, Hydrazine, 0.289350176015623, True, Nitrogen, 203.003503054896, True_x000D_ }_x000D_}_x000D__x000D_@PART[KA_Converter_125_01O]:AFTER[Karbonite]:NEEDS[RealFuels]_x000D_{_x000D_ MODULE_x000D_ {_x000D_  name = REGO_ModuleResourceConverter_x000D_  ConverterName = Ethanol75, LOX, Hzine, N2_x000D_  StartActionName = Start Ethanol75, LOX, Hzine, N2_x000D_  StopActionName = Stop Ethanol75, LOX, Hzine, N2_x000D_  conversionRate = 0.5_x000D_  inputResources = ElectricCharge, 1.5, Karbonite, 1_x000D_  outputResources = Ethanol75,  1.42631235359096, False, LqdOxygen, 0.508479048181744, True, Hydrazine, 0.289350176015623, True, Nitrogen, 203.003503054896, True_x000D_ }_x000D_}_x000D__x000D_</v>
      </c>
      <c r="AH10">
        <v>1</v>
      </c>
    </row>
    <row r="11" spans="1:51" ht="15" customHeight="1">
      <c r="A11" t="s">
        <v>35</v>
      </c>
      <c r="B11">
        <v>1.5</v>
      </c>
      <c r="C11">
        <v>0.9</v>
      </c>
      <c r="D11">
        <f t="shared" si="0"/>
        <v>20.145706643699484</v>
      </c>
      <c r="E11" t="s">
        <v>26</v>
      </c>
      <c r="F11">
        <v>2</v>
      </c>
      <c r="G11">
        <f t="shared" si="1"/>
        <v>2.5000000000000001E-3</v>
      </c>
      <c r="H11">
        <f t="shared" si="2"/>
        <v>1</v>
      </c>
      <c r="K11" t="e">
        <f t="shared" si="3"/>
        <v>#N/A</v>
      </c>
      <c r="L11" t="e">
        <f t="shared" si="4"/>
        <v>#N/A</v>
      </c>
      <c r="O11" t="e">
        <f t="shared" si="5"/>
        <v>#N/A</v>
      </c>
      <c r="P11" t="e">
        <f t="shared" si="6"/>
        <v>#N/A</v>
      </c>
      <c r="Q11" t="s">
        <v>39</v>
      </c>
      <c r="R11">
        <v>2</v>
      </c>
      <c r="S11">
        <f t="shared" si="7"/>
        <v>5.8173604740590973E-4</v>
      </c>
      <c r="T11">
        <f t="shared" si="8"/>
        <v>1.3764990947089815</v>
      </c>
      <c r="U11" t="s">
        <v>130</v>
      </c>
      <c r="V11">
        <v>2</v>
      </c>
      <c r="W11">
        <f t="shared" si="9"/>
        <v>1.16034918795074E-3</v>
      </c>
      <c r="X11">
        <f t="shared" si="10"/>
        <v>1.0169580963634881</v>
      </c>
      <c r="Y11" t="s">
        <v>37</v>
      </c>
      <c r="Z11">
        <v>1</v>
      </c>
      <c r="AA11">
        <f t="shared" si="11"/>
        <v>5.0791476464335009E-4</v>
      </c>
      <c r="AB11">
        <f t="shared" si="12"/>
        <v>406.00700610979226</v>
      </c>
      <c r="AE11" t="e">
        <f t="shared" si="13"/>
        <v>#N/A</v>
      </c>
      <c r="AF11" t="e">
        <f t="shared" si="14"/>
        <v>#N/A</v>
      </c>
      <c r="AG11" t="str">
        <f>'Config Out'!A18</f>
        <v>@PART[KA_Distiller_250_01]:AFTER[Karbonite]:NEEDS[RealFuels]_x000D_{_x000D_ MODULE_x000D_ {_x000D_  name = REGO_ModuleResourceConverter_x000D_  ConverterName = IRFNA-III_x000D_  StartActionName = Start IRFNA-III_x000D_  StopActionName = Stop IRFNA-III_x000D_  conversionRate = 1_x000D_  inputResources = ElectricCharge, 1.5, Karbonite, 1_x000D_  outputResources = IRFNA-III, 1.02823531181671, False_x000D_ }_x000D_}_x000D__x000D_@PART[KA_Distiller_125_01]:AFTER[Karbonite]:NEEDS[RealFuels]_x000D_{_x000D_ MODULE_x000D_ {_x000D_  name = REGO_ModuleResourceConverter_x000D_  ConverterName = IRFNA-III_x000D_  StartActionName = Start IRFNA-III_x000D_  StopActionName = Stop IRFNA-III_x000D_  conversionRate = 0.5_x000D_  inputResources = ElectricCharge, 1.5, Karbonite, 1_x000D_  outputResources = IRFNA-III,  1.02823531181671, False_x000D_ }_x000D_}_x000D__x000D_</v>
      </c>
      <c r="AH11">
        <v>1</v>
      </c>
    </row>
    <row r="12" spans="1:51" ht="15" customHeight="1">
      <c r="A12" t="s">
        <v>35</v>
      </c>
      <c r="B12">
        <v>2</v>
      </c>
      <c r="C12">
        <v>0.9</v>
      </c>
      <c r="D12">
        <f t="shared" si="0"/>
        <v>4.0291413287398967</v>
      </c>
      <c r="E12" t="s">
        <v>26</v>
      </c>
      <c r="F12">
        <v>10</v>
      </c>
      <c r="G12">
        <f t="shared" si="1"/>
        <v>2.5000000000000001E-3</v>
      </c>
      <c r="H12">
        <f t="shared" si="2"/>
        <v>1</v>
      </c>
      <c r="K12" t="e">
        <f t="shared" si="3"/>
        <v>#N/A</v>
      </c>
      <c r="L12" t="e">
        <f t="shared" si="4"/>
        <v>#N/A</v>
      </c>
      <c r="O12" t="e">
        <f t="shared" si="5"/>
        <v>#N/A</v>
      </c>
      <c r="P12" t="e">
        <f t="shared" si="6"/>
        <v>#N/A</v>
      </c>
      <c r="Q12" t="s">
        <v>40</v>
      </c>
      <c r="R12">
        <v>1</v>
      </c>
      <c r="S12">
        <f t="shared" si="7"/>
        <v>4.9401558085068384E-4</v>
      </c>
      <c r="T12">
        <f t="shared" si="8"/>
        <v>0.58051184588799509</v>
      </c>
      <c r="U12" t="s">
        <v>130</v>
      </c>
      <c r="V12">
        <v>10</v>
      </c>
      <c r="W12">
        <f t="shared" si="9"/>
        <v>1.1603491879507398E-3</v>
      </c>
      <c r="X12">
        <f t="shared" si="10"/>
        <v>1.0169580963634879</v>
      </c>
      <c r="Y12" t="s">
        <v>30</v>
      </c>
      <c r="Z12">
        <v>5</v>
      </c>
      <c r="AA12">
        <f t="shared" si="11"/>
        <v>5.8101515343937172E-4</v>
      </c>
      <c r="AB12">
        <f t="shared" si="12"/>
        <v>0.57870035203124681</v>
      </c>
      <c r="AE12" t="e">
        <f t="shared" si="13"/>
        <v>#N/A</v>
      </c>
      <c r="AF12" t="e">
        <f t="shared" si="14"/>
        <v>#N/A</v>
      </c>
      <c r="AG12" t="str">
        <f>'Config Out'!A23</f>
        <v>@PART[KA_Distiller_250_01M]:AFTER[Karbonite]:NEEDS[RealFuels]_x000D_{_x000D_ MODULE_x000D_ {_x000D_  name = REGO_ModuleResourceConverter_x000D_  ConverterName = MON15, N2_x000D_  StartActionName = Start MON15, N2_x000D_  StopActionName = Stop MON15, N2_x000D_  conversionRate = 1_x000D_  inputResources = ElectricCharge, 1.5, Karbonite, 1_x000D_  outputResources = MON15, 1.10461058210504, False, Nitrogen, 365.406305498813, True_x000D_ }_x000D_}_x000D__x000D_@PART[KA_Distiller_125_01M]:AFTER[Karbonite]:NEEDS[RealFuels]_x000D_{_x000D_ MODULE_x000D_ {_x000D_  name = REGO_ModuleResourceConverter_x000D_  ConverterName = MON15, N2_x000D_  StartActionName = Start MON15, N2_x000D_  StopActionName = Stop MON15, N2_x000D_  conversionRate = 0.5_x000D_  inputResources = ElectricCharge, 1.5, Karbonite, 1_x000D_  outputResources = MON15,  1.10461058210504, False, Nitrogen, 365.406305498813, True_x000D_ }_x000D_}_x000D__x000D_</v>
      </c>
      <c r="AH12">
        <v>1</v>
      </c>
    </row>
    <row r="13" spans="1:51" s="5" customFormat="1" ht="15" customHeight="1">
      <c r="A13" s="7" t="s">
        <v>41</v>
      </c>
      <c r="B13" s="5">
        <v>6</v>
      </c>
      <c r="C13" s="5">
        <v>0.9</v>
      </c>
      <c r="D13" s="5">
        <f t="shared" si="0"/>
        <v>20.145706643699484</v>
      </c>
      <c r="E13" s="5" t="s">
        <v>26</v>
      </c>
      <c r="F13" s="5">
        <v>2</v>
      </c>
      <c r="G13" s="5">
        <f t="shared" si="1"/>
        <v>2.5000000000000001E-3</v>
      </c>
      <c r="H13" s="5">
        <f t="shared" si="2"/>
        <v>1</v>
      </c>
      <c r="K13" s="5" t="e">
        <f t="shared" si="3"/>
        <v>#N/A</v>
      </c>
      <c r="L13" s="5" t="e">
        <f t="shared" si="4"/>
        <v>#N/A</v>
      </c>
      <c r="O13" s="5" t="e">
        <f t="shared" si="5"/>
        <v>#N/A</v>
      </c>
      <c r="P13" s="5" t="e">
        <f t="shared" si="6"/>
        <v>#N/A</v>
      </c>
      <c r="Q13" s="1" t="s">
        <v>131</v>
      </c>
      <c r="R13" s="5">
        <v>4</v>
      </c>
      <c r="S13" s="5">
        <f t="shared" si="7"/>
        <v>1.4620077759204333E-4</v>
      </c>
      <c r="T13" s="5">
        <f t="shared" si="8"/>
        <v>2.0635254423718181</v>
      </c>
      <c r="U13" s="1" t="s">
        <v>130</v>
      </c>
      <c r="V13" s="5">
        <v>2</v>
      </c>
      <c r="W13" s="5">
        <f t="shared" si="9"/>
        <v>1.16034918795074E-3</v>
      </c>
      <c r="X13" s="5">
        <f t="shared" si="10"/>
        <v>1.0169580963634881</v>
      </c>
      <c r="Y13" s="5" t="s">
        <v>37</v>
      </c>
      <c r="Z13" s="5">
        <v>1</v>
      </c>
      <c r="AA13" s="5">
        <f t="shared" si="11"/>
        <v>5.0791476464335009E-4</v>
      </c>
      <c r="AB13" s="5">
        <f t="shared" si="12"/>
        <v>406.00700610979226</v>
      </c>
      <c r="AE13" s="5" t="e">
        <f t="shared" si="13"/>
        <v>#N/A</v>
      </c>
      <c r="AF13" s="5" t="e">
        <f t="shared" si="14"/>
        <v>#N/A</v>
      </c>
      <c r="AG13" s="5" t="str">
        <f>'Config Out'!A17</f>
        <v>@PART[KA_Distiller_250_01]:AFTER[Karbonite]:NEEDS[RealFuels]_x000D_{_x000D_ MODULE_x000D_ {_x000D_  name = REGO_ModuleResourceConverter_x000D_  ConverterName = Hzine_x000D_  StartActionName = Start Hzine_x000D_  StopActionName = Stop Hzine_x000D_  conversionRate = 1_x000D_  inputResources = ElectricCharge, 2, Karbonite, 1_x000D_  outputResources = Hydrazine, 0.578700352031247, False_x000D_ }_x000D_}_x000D__x000D_@PART[KA_Distiller_125_01]:AFTER[Karbonite]:NEEDS[RealFuels]_x000D_{_x000D_ MODULE_x000D_ {_x000D_  name = REGO_ModuleResourceConverter_x000D_  ConverterName = Hzine_x000D_  StartActionName = Start Hzine_x000D_  StopActionName = Stop Hzine_x000D_  conversionRate = 0.5_x000D_  inputResources = ElectricCharge, 2, Karbonite, 1_x000D_  outputResources = Hydrazine,  0.578700352031247, False_x000D_ }_x000D_}_x000D__x000D_</v>
      </c>
      <c r="AH13" s="5">
        <v>1</v>
      </c>
    </row>
    <row r="14" spans="1:51" ht="15" customHeight="1">
      <c r="A14" s="7" t="s">
        <v>41</v>
      </c>
      <c r="B14" s="7">
        <v>6</v>
      </c>
      <c r="C14" s="7">
        <v>0.9</v>
      </c>
      <c r="D14" s="7">
        <f t="shared" si="0"/>
        <v>20.145706643699484</v>
      </c>
      <c r="E14" s="7" t="s">
        <v>26</v>
      </c>
      <c r="F14" s="7">
        <v>2</v>
      </c>
      <c r="G14">
        <f t="shared" si="1"/>
        <v>2.5000000000000001E-3</v>
      </c>
      <c r="H14">
        <f t="shared" si="2"/>
        <v>1</v>
      </c>
      <c r="I14" s="7"/>
      <c r="J14" s="7"/>
      <c r="K14" t="e">
        <f t="shared" si="3"/>
        <v>#N/A</v>
      </c>
      <c r="L14" t="e">
        <f t="shared" si="4"/>
        <v>#N/A</v>
      </c>
      <c r="M14" s="7"/>
      <c r="N14" s="7"/>
      <c r="O14" t="e">
        <f t="shared" si="5"/>
        <v>#N/A</v>
      </c>
      <c r="P14" t="e">
        <f t="shared" si="6"/>
        <v>#N/A</v>
      </c>
      <c r="Q14" s="7" t="s">
        <v>130</v>
      </c>
      <c r="R14" s="7">
        <v>2</v>
      </c>
      <c r="S14" s="7">
        <f t="shared" si="7"/>
        <v>1.16034918795074E-3</v>
      </c>
      <c r="T14" s="7">
        <f t="shared" si="8"/>
        <v>1.0169580963634881</v>
      </c>
      <c r="U14" s="7" t="s">
        <v>131</v>
      </c>
      <c r="V14" s="7">
        <v>4</v>
      </c>
      <c r="W14" s="7">
        <f t="shared" si="9"/>
        <v>1.4620077759204333E-4</v>
      </c>
      <c r="X14" s="7">
        <f t="shared" si="10"/>
        <v>2.0635254423718181</v>
      </c>
      <c r="Y14" s="7" t="s">
        <v>37</v>
      </c>
      <c r="Z14" s="7">
        <v>1</v>
      </c>
      <c r="AA14" s="7">
        <f t="shared" si="11"/>
        <v>5.0791476464335009E-4</v>
      </c>
      <c r="AB14" s="7">
        <f t="shared" si="12"/>
        <v>406.00700610979226</v>
      </c>
      <c r="AC14" s="7"/>
      <c r="AD14" s="7"/>
      <c r="AE14" s="7" t="e">
        <f t="shared" si="13"/>
        <v>#N/A</v>
      </c>
      <c r="AF14" s="7" t="e">
        <f t="shared" si="14"/>
        <v>#N/A</v>
      </c>
      <c r="AG14" s="7" t="str">
        <f>'Config Out'!A21</f>
        <v>@PART[KA_Distiller_250_01M]:AFTER[Karbonite]:NEEDS[RealFuels]_x000D_{_x000D_ MODULE_x000D_ {_x000D_  name = REGO_ModuleResourceConverter_x000D_  ConverterName = MON1, N2_x000D_  StartActionName = Start MON1, N2_x000D_  StopActionName = Stop MON1, N2_x000D_  conversionRate = 1_x000D_  inputResources = ElectricCharge, 1.5, Karbonite, 1_x000D_  outputResources = MON1, 1.16158537362325, False, Nitrogen, 406.007006109792, True_x000D_ }_x000D_}_x000D__x000D_@PART[KA_Distiller_125_01M]:AFTER[Karbonite]:NEEDS[RealFuels]_x000D_{_x000D_ MODULE_x000D_ {_x000D_  name = REGO_ModuleResourceConverter_x000D_  ConverterName = MON1, N2_x000D_  StartActionName = Start MON1, N2_x000D_  StopActionName = Stop MON1, N2_x000D_  conversionRate = 0.5_x000D_  inputResources = ElectricCharge, 1.5, Karbonite, 1_x000D_  outputResources = MON1,  1.16158537362325, False, Nitrogen, 406.007006109792, True_x000D_ }_x000D_}_x000D__x000D_</v>
      </c>
      <c r="AH14" s="7">
        <v>1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</row>
    <row r="15" spans="1:51" s="5" customFormat="1" ht="15" customHeight="1">
      <c r="A15" s="5" t="s">
        <v>43</v>
      </c>
      <c r="B15" s="5">
        <v>1.75</v>
      </c>
      <c r="C15" s="5">
        <v>0.9</v>
      </c>
      <c r="D15" s="5">
        <f t="shared" si="0"/>
        <v>35.145941226660312</v>
      </c>
      <c r="E15" s="1" t="s">
        <v>131</v>
      </c>
      <c r="F15" s="5">
        <v>1</v>
      </c>
      <c r="G15" s="5">
        <f t="shared" si="1"/>
        <v>7.0850000000000001E-5</v>
      </c>
      <c r="H15" s="5">
        <f t="shared" si="2"/>
        <v>1</v>
      </c>
      <c r="I15" s="1" t="s">
        <v>130</v>
      </c>
      <c r="J15" s="5">
        <v>1</v>
      </c>
      <c r="K15" s="5">
        <f t="shared" si="3"/>
        <v>1.1246279441236582E-3</v>
      </c>
      <c r="L15" s="5">
        <f t="shared" si="4"/>
        <v>0.98565113420127792</v>
      </c>
      <c r="O15" s="5" t="e">
        <f t="shared" si="5"/>
        <v>#N/A</v>
      </c>
      <c r="P15" s="5" t="e">
        <f t="shared" si="6"/>
        <v>#N/A</v>
      </c>
      <c r="Q15" s="5" t="s">
        <v>44</v>
      </c>
      <c r="R15" s="5">
        <v>1</v>
      </c>
      <c r="S15" s="5">
        <f t="shared" si="7"/>
        <v>1.0759301497112921E-3</v>
      </c>
      <c r="T15" s="5">
        <f t="shared" si="8"/>
        <v>0.74717371507728625</v>
      </c>
      <c r="W15" s="5" t="e">
        <f t="shared" si="9"/>
        <v>#N/A</v>
      </c>
      <c r="X15" s="5" t="e">
        <f t="shared" si="10"/>
        <v>#N/A</v>
      </c>
      <c r="AA15" s="5" t="e">
        <f t="shared" si="11"/>
        <v>#N/A</v>
      </c>
      <c r="AB15" s="5" t="e">
        <f t="shared" si="12"/>
        <v>#N/A</v>
      </c>
      <c r="AE15" s="5" t="e">
        <f t="shared" si="13"/>
        <v>#N/A</v>
      </c>
      <c r="AF15" s="5" t="e">
        <f t="shared" si="14"/>
        <v>#N/A</v>
      </c>
      <c r="AG15" s="5" t="str">
        <f>'Config Out'!A13</f>
        <v>@PART[KA_Converter_250_01H]:AFTER[Karbonite]:NEEDS[RealFuels]_x000D_{_x000D_ MODULE_x000D_ {_x000D_  name = REGO_ModuleResourceConverter_x000D_  ConverterName = LH2, LOX, N2_x000D_  StartActionName = Start LH2, LOX, N2_x000D_  StopActionName = Stop LH2, LOX, N2_x000D_  conversionRate = 1_x000D_  inputResources = ElectricCharge, 6, Karbonite, 1_x000D_  outputResources = LqdHydrogen, 2.06352544237182, False, LqdOxygen, 1.01695809636349, True, Nitrogen, 406.007006109792, True_x000D_ }_x000D_}_x000D__x000D_@PART[KA_Converter_125_01H]:AFTER[Karbonite]:NEEDS[RealFuels]_x000D_{_x000D_ MODULE_x000D_ {_x000D_  name = REGO_ModuleResourceConverter_x000D_  ConverterName = LH2, LOX, N2_x000D_  StartActionName = Start LH2, LOX, N2_x000D_  StopActionName = Stop LH2, LOX, N2_x000D_  conversionRate = 0.5_x000D_  inputResources = ElectricCharge, 6, Karbonite, 1_x000D_  outputResources = LqdHydrogen,  2.06352544237182, False, LqdOxygen, 1.01695809636349, True, Nitrogen, 406.007006109792, True_x000D_ }_x000D_}_x000D__x000D_</v>
      </c>
      <c r="AH15" s="5">
        <v>1</v>
      </c>
    </row>
    <row r="16" spans="1:51" ht="15" customHeight="1">
      <c r="A16" t="s">
        <v>43</v>
      </c>
      <c r="B16">
        <v>1.5</v>
      </c>
      <c r="C16">
        <v>0.9</v>
      </c>
      <c r="D16">
        <f t="shared" si="0"/>
        <v>40.291413287398967</v>
      </c>
      <c r="E16" t="s">
        <v>26</v>
      </c>
      <c r="F16">
        <v>1</v>
      </c>
      <c r="G16">
        <f t="shared" si="1"/>
        <v>2.5000000000000001E-3</v>
      </c>
      <c r="H16">
        <f t="shared" si="2"/>
        <v>1</v>
      </c>
      <c r="K16" t="e">
        <f t="shared" si="3"/>
        <v>#N/A</v>
      </c>
      <c r="L16" t="e">
        <f t="shared" si="4"/>
        <v>#N/A</v>
      </c>
      <c r="O16" t="e">
        <f t="shared" si="5"/>
        <v>#N/A</v>
      </c>
      <c r="P16" t="e">
        <f t="shared" si="6"/>
        <v>#N/A</v>
      </c>
      <c r="Q16" t="s">
        <v>44</v>
      </c>
      <c r="R16">
        <v>1</v>
      </c>
      <c r="S16">
        <f t="shared" si="7"/>
        <v>1.2334495767467614E-3</v>
      </c>
      <c r="T16">
        <f t="shared" si="8"/>
        <v>0.85656220607413991</v>
      </c>
      <c r="U16" t="s">
        <v>37</v>
      </c>
      <c r="V16">
        <v>0.5</v>
      </c>
      <c r="W16">
        <f t="shared" si="9"/>
        <v>5.0791476464335009E-4</v>
      </c>
      <c r="X16">
        <f t="shared" si="10"/>
        <v>406.00700610979226</v>
      </c>
      <c r="AA16">
        <f>VLOOKUP(U16,Density,4,0)*V16*$D16*$C16</f>
        <v>5.0791476464335009E-4</v>
      </c>
      <c r="AB16">
        <f>AA16/VLOOKUP(U16,Density,2,0)</f>
        <v>406.00700610979226</v>
      </c>
      <c r="AE16" t="e">
        <f t="shared" si="13"/>
        <v>#N/A</v>
      </c>
      <c r="AF16" t="e">
        <f t="shared" si="14"/>
        <v>#N/A</v>
      </c>
      <c r="AG16" t="str">
        <f>'Config Out'!A28</f>
        <v/>
      </c>
      <c r="AH16">
        <v>1</v>
      </c>
    </row>
    <row r="17" spans="1:34" ht="15" customHeight="1">
      <c r="A17" t="s">
        <v>43</v>
      </c>
      <c r="B17">
        <v>2</v>
      </c>
      <c r="C17">
        <v>0.9</v>
      </c>
      <c r="D17">
        <f t="shared" si="0"/>
        <v>20.145706643699484</v>
      </c>
      <c r="E17" t="s">
        <v>26</v>
      </c>
      <c r="F17">
        <v>2</v>
      </c>
      <c r="G17">
        <f t="shared" si="1"/>
        <v>2.5000000000000001E-3</v>
      </c>
      <c r="H17">
        <f t="shared" si="2"/>
        <v>1</v>
      </c>
      <c r="K17" t="e">
        <f t="shared" si="3"/>
        <v>#N/A</v>
      </c>
      <c r="L17" t="e">
        <f t="shared" si="4"/>
        <v>#N/A</v>
      </c>
      <c r="O17" t="e">
        <f t="shared" si="5"/>
        <v>#N/A</v>
      </c>
      <c r="P17" t="e">
        <f t="shared" si="6"/>
        <v>#N/A</v>
      </c>
      <c r="Q17" t="s">
        <v>30</v>
      </c>
      <c r="R17">
        <v>1</v>
      </c>
      <c r="S17">
        <f t="shared" si="7"/>
        <v>5.8101515343937172E-4</v>
      </c>
      <c r="T17">
        <f t="shared" si="8"/>
        <v>0.57870035203124681</v>
      </c>
      <c r="W17" t="e">
        <f t="shared" si="9"/>
        <v>#N/A</v>
      </c>
      <c r="X17" t="e">
        <f t="shared" si="10"/>
        <v>#N/A</v>
      </c>
      <c r="AA17" t="e">
        <f>VLOOKUP(Y17,Density,4,0)*Z17*$D17*$C17</f>
        <v>#N/A</v>
      </c>
      <c r="AB17" t="e">
        <f>AA17/VLOOKUP(Y17,Density,2,0)</f>
        <v>#N/A</v>
      </c>
      <c r="AE17" t="e">
        <f t="shared" si="13"/>
        <v>#N/A</v>
      </c>
      <c r="AF17" t="e">
        <f t="shared" si="14"/>
        <v>#N/A</v>
      </c>
      <c r="AG17" t="str">
        <f>'Config Out'!A5</f>
        <v>@PART[KA_Converter_250_01N]:AFTER[Karbonite]:NEEDS[RealFuels]_x000D_{_x000D_ MODULE_x000D_ {_x000D_  name = REGO_ModuleResourceConverter_x000D_  ConverterName = MMH, LOX_x000D_  StartActionName = Start MMH, LOX_x000D_  StopActionName = Stop MMH, LOX_x000D_  conversionRate = 1_x000D_  inputResources = ElectricCharge, 2, Karbonite, 1_x000D_  outputResources = MMH, 0.96458773988951, False, LqdOxygen, 1.01695809636349, True_x000D_ }_x000D_}_x000D__x000D_@PART[KA_Converter_125_01N]:AFTER[Karbonite]:NEEDS[RealFuels]_x000D_{_x000D_ MODULE_x000D_ {_x000D_  name = REGO_ModuleResourceConverter_x000D_  ConverterName = MMH, LOX_x000D_  StartActionName = Start MMH, LOX_x000D_  StopActionName = Stop MMH, LOX_x000D_  conversionRate = 0.5_x000D_  inputResources = ElectricCharge, 2, Karbonite, 1_x000D_  outputResources = MMH,  0.96458773988951, False, LqdOxygen, 1.01695809636349, True_x000D_ }_x000D_}_x000D__x000D_</v>
      </c>
      <c r="AH17">
        <v>1</v>
      </c>
    </row>
    <row r="18" spans="1:34" ht="15" customHeight="1">
      <c r="A18" t="s">
        <v>43</v>
      </c>
      <c r="B18">
        <v>1.5</v>
      </c>
      <c r="C18">
        <v>0.9</v>
      </c>
      <c r="D18">
        <f t="shared" si="0"/>
        <v>40.291413287398967</v>
      </c>
      <c r="E18" t="s">
        <v>26</v>
      </c>
      <c r="F18">
        <v>1</v>
      </c>
      <c r="G18">
        <f t="shared" si="1"/>
        <v>2.5000000000000001E-3</v>
      </c>
      <c r="H18">
        <f t="shared" si="2"/>
        <v>1</v>
      </c>
      <c r="K18" t="e">
        <f t="shared" si="3"/>
        <v>#N/A</v>
      </c>
      <c r="L18" t="e">
        <f t="shared" si="4"/>
        <v>#N/A</v>
      </c>
      <c r="O18" t="e">
        <f t="shared" si="5"/>
        <v>#N/A</v>
      </c>
      <c r="P18" t="e">
        <f t="shared" si="6"/>
        <v>#N/A</v>
      </c>
      <c r="Q18" t="s">
        <v>135</v>
      </c>
      <c r="R18">
        <v>1</v>
      </c>
      <c r="S18">
        <f t="shared" si="7"/>
        <v>1.7048141469921006E-3</v>
      </c>
      <c r="T18">
        <f t="shared" si="8"/>
        <v>1.0282353118167074</v>
      </c>
      <c r="W18" t="e">
        <f t="shared" si="9"/>
        <v>#N/A</v>
      </c>
      <c r="X18" t="e">
        <f t="shared" si="10"/>
        <v>#N/A</v>
      </c>
      <c r="AA18" t="e">
        <f>VLOOKUP(Y18,Density,4,0)*Z18*$D18*$C18</f>
        <v>#N/A</v>
      </c>
      <c r="AB18" t="e">
        <f>AA18/VLOOKUP(Y18,Density,2,0)</f>
        <v>#N/A</v>
      </c>
      <c r="AE18" t="e">
        <f t="shared" si="13"/>
        <v>#N/A</v>
      </c>
      <c r="AF18" t="e">
        <f t="shared" si="14"/>
        <v>#N/A</v>
      </c>
      <c r="AG18" t="str">
        <f>'Config Out'!A33</f>
        <v/>
      </c>
      <c r="AH18">
        <v>1</v>
      </c>
    </row>
    <row r="19" spans="1:34" ht="15" customHeight="1">
      <c r="A19" t="s">
        <v>43</v>
      </c>
      <c r="B19">
        <v>1.5</v>
      </c>
      <c r="C19">
        <v>0.9</v>
      </c>
      <c r="D19">
        <f t="shared" si="0"/>
        <v>20.145706643699484</v>
      </c>
      <c r="E19" t="s">
        <v>26</v>
      </c>
      <c r="F19">
        <v>2</v>
      </c>
      <c r="G19">
        <f t="shared" si="1"/>
        <v>2.5000000000000001E-3</v>
      </c>
      <c r="H19">
        <f t="shared" si="2"/>
        <v>1</v>
      </c>
      <c r="K19" t="e">
        <f t="shared" si="3"/>
        <v>#N/A</v>
      </c>
      <c r="L19" t="e">
        <f t="shared" si="4"/>
        <v>#N/A</v>
      </c>
      <c r="O19" t="e">
        <f t="shared" si="5"/>
        <v>#N/A</v>
      </c>
      <c r="P19" t="e">
        <f t="shared" si="6"/>
        <v>#N/A</v>
      </c>
      <c r="Q19" t="s">
        <v>37</v>
      </c>
      <c r="R19">
        <v>1</v>
      </c>
      <c r="S19">
        <f t="shared" si="7"/>
        <v>5.0791476464335009E-4</v>
      </c>
      <c r="T19">
        <f t="shared" si="8"/>
        <v>406.00700610979226</v>
      </c>
      <c r="W19" t="e">
        <f t="shared" si="9"/>
        <v>#N/A</v>
      </c>
      <c r="X19" t="e">
        <f t="shared" si="10"/>
        <v>#N/A</v>
      </c>
      <c r="AA19" t="e">
        <f>VLOOKUP(Y19,Density,4,0)*Z19*$D19*$C19</f>
        <v>#N/A</v>
      </c>
      <c r="AB19" t="e">
        <f>AA19/VLOOKUP(Y19,Density,2,0)</f>
        <v>#N/A</v>
      </c>
      <c r="AE19" t="e">
        <f t="shared" si="13"/>
        <v>#N/A</v>
      </c>
      <c r="AF19" t="e">
        <f t="shared" si="14"/>
        <v>#N/A</v>
      </c>
      <c r="AG19" t="str">
        <f>'Config Out'!A22</f>
        <v>@PART[KA_Distiller_250_01M]:AFTER[Karbonite]:NEEDS[RealFuels]_x000D_{_x000D_ MODULE_x000D_ {_x000D_  name = REGO_ModuleResourceConverter_x000D_  ConverterName = MON10, N2_x000D_  StartActionName = Start MON10, N2_x000D_  StopActionName = Stop MON10, N2_x000D_  conversionRate = 1_x000D_  inputResources = ElectricCharge, 1.5, Karbonite, 1_x000D_  outputResources = MON10, 1.12639843351329, False, Nitrogen, 365.406305498813, True_x000D_ }_x000D_}_x000D__x000D_@PART[KA_Distiller_125_01M]:AFTER[Karbonite]:NEEDS[RealFuels]_x000D_{_x000D_ MODULE_x000D_ {_x000D_  name = REGO_ModuleResourceConverter_x000D_  ConverterName = MON10, N2_x000D_  StartActionName = Start MON10, N2_x000D_  StopActionName = Stop MON10, N2_x000D_  conversionRate = 0.5_x000D_  inputResources = ElectricCharge, 1.5, Karbonite, 1_x000D_  outputResources = MON10,  1.12639843351329, False, Nitrogen, 365.406305498813, True_x000D_ }_x000D_}_x000D__x000D_</v>
      </c>
      <c r="AH19">
        <v>1</v>
      </c>
    </row>
    <row r="20" spans="1:34" ht="15" customHeight="1">
      <c r="A20" t="s">
        <v>43</v>
      </c>
      <c r="B20">
        <v>1.75</v>
      </c>
      <c r="C20">
        <v>0.9</v>
      </c>
      <c r="D20">
        <f t="shared" si="0"/>
        <v>40.291413287398967</v>
      </c>
      <c r="E20" t="s">
        <v>26</v>
      </c>
      <c r="F20">
        <v>1</v>
      </c>
      <c r="G20">
        <f t="shared" si="1"/>
        <v>2.5000000000000001E-3</v>
      </c>
      <c r="H20">
        <f t="shared" si="2"/>
        <v>1</v>
      </c>
      <c r="K20" t="e">
        <f t="shared" si="3"/>
        <v>#N/A</v>
      </c>
      <c r="L20" t="e">
        <f t="shared" si="4"/>
        <v>#N/A</v>
      </c>
      <c r="O20" t="e">
        <f t="shared" si="5"/>
        <v>#N/A</v>
      </c>
      <c r="P20" t="e">
        <f t="shared" si="6"/>
        <v>#N/A</v>
      </c>
      <c r="Q20" t="s">
        <v>46</v>
      </c>
      <c r="R20">
        <v>1</v>
      </c>
      <c r="S20">
        <f t="shared" si="7"/>
        <v>1.08808935861872E-3</v>
      </c>
      <c r="T20">
        <f t="shared" si="8"/>
        <v>550.37398008028333</v>
      </c>
      <c r="W20" t="e">
        <f t="shared" si="9"/>
        <v>#N/A</v>
      </c>
      <c r="X20" t="e">
        <f t="shared" si="10"/>
        <v>#N/A</v>
      </c>
      <c r="AA20" t="e">
        <f>VLOOKUP(Y20,Density,4,0)*Z20*$D20*$C20</f>
        <v>#N/A</v>
      </c>
      <c r="AB20" t="e">
        <f>AA20/VLOOKUP(Y20,Density,2,0)</f>
        <v>#N/A</v>
      </c>
      <c r="AE20" t="e">
        <f t="shared" si="13"/>
        <v>#N/A</v>
      </c>
      <c r="AF20" t="e">
        <f t="shared" si="14"/>
        <v>#N/A</v>
      </c>
      <c r="AG20" t="str">
        <f>'Config Out'!A15</f>
        <v>@PART[KA_Distiller_250_01]:AFTER[Karbonite]:NEEDS[RealFuels]_x000D_{_x000D_ MODULE_x000D_ {_x000D_  name = REGO_ModuleResourceConverter_x000D_  ConverterName = HTP_x000D_  StartActionName = Start HTP_x000D_  StopActionName = Stop HTP_x000D_  conversionRate = 1_x000D_  inputResources = ElectricCharge, 1.75, LqdHydrogen, 1, LqdOxygen, 0.985651134201278_x000D_  outputResources = HTP, 0.747173715077286, False_x000D_ }_x000D_}_x000D__x000D_@PART[KA_Distiller_125_01]:AFTER[Karbonite]:NEEDS[RealFuels]_x000D_{_x000D_ MODULE_x000D_ {_x000D_  name = REGO_ModuleResourceConverter_x000D_  ConverterName = HTP_x000D_  StartActionName = Start HTP_x000D_  StopActionName = Stop HTP_x000D_  conversionRate = 0.5_x000D_  inputResources = ElectricCharge, 1.75, LqdHydrogen, 1, LqdOxygen, 0.985651134201278_x000D_  outputResources = HTP,  0.747173715077286, False_x000D_ }_x000D_}_x000D__x000D_</v>
      </c>
      <c r="AH20">
        <v>1</v>
      </c>
    </row>
    <row r="21" spans="1:34" ht="15" customHeight="1">
      <c r="A21" t="s">
        <v>47</v>
      </c>
      <c r="B21">
        <v>1.5</v>
      </c>
      <c r="C21">
        <v>0.9</v>
      </c>
      <c r="D21">
        <f t="shared" si="0"/>
        <v>20.145706643699484</v>
      </c>
      <c r="E21" t="s">
        <v>26</v>
      </c>
      <c r="F21">
        <v>2</v>
      </c>
      <c r="G21">
        <f t="shared" si="1"/>
        <v>2.5000000000000001E-3</v>
      </c>
      <c r="H21">
        <f t="shared" si="2"/>
        <v>1</v>
      </c>
      <c r="K21" t="e">
        <f t="shared" si="3"/>
        <v>#N/A</v>
      </c>
      <c r="L21" t="e">
        <f t="shared" si="4"/>
        <v>#N/A</v>
      </c>
      <c r="O21" t="e">
        <f t="shared" si="5"/>
        <v>#N/A</v>
      </c>
      <c r="P21" t="e">
        <f t="shared" si="6"/>
        <v>#N/A</v>
      </c>
      <c r="Q21" t="s">
        <v>48</v>
      </c>
      <c r="R21">
        <v>1</v>
      </c>
      <c r="S21">
        <f t="shared" si="7"/>
        <v>1.6599054989076189E-3</v>
      </c>
      <c r="T21">
        <f t="shared" si="8"/>
        <v>1.1615853736232462</v>
      </c>
      <c r="U21" t="s">
        <v>37</v>
      </c>
      <c r="V21">
        <v>1</v>
      </c>
      <c r="W21">
        <f t="shared" si="9"/>
        <v>5.0791476464335009E-4</v>
      </c>
      <c r="X21">
        <f t="shared" si="10"/>
        <v>406.00700610979226</v>
      </c>
      <c r="AA21">
        <f>VLOOKUP(U21,Density,4,0)*V21*$D21*$C21</f>
        <v>5.0791476464335009E-4</v>
      </c>
      <c r="AB21">
        <f>AA21/VLOOKUP(U21,Density,2,0)</f>
        <v>406.00700610979226</v>
      </c>
      <c r="AE21" t="e">
        <f t="shared" si="13"/>
        <v>#N/A</v>
      </c>
      <c r="AF21" t="e">
        <f t="shared" si="14"/>
        <v>#N/A</v>
      </c>
      <c r="AG21" t="str">
        <f>'Config Out'!A34</f>
        <v/>
      </c>
      <c r="AH21">
        <v>0</v>
      </c>
    </row>
    <row r="22" spans="1:34" ht="15" customHeight="1">
      <c r="A22" t="s">
        <v>47</v>
      </c>
      <c r="B22">
        <v>1.5</v>
      </c>
      <c r="C22">
        <v>0.9</v>
      </c>
      <c r="D22">
        <f t="shared" si="0"/>
        <v>20.145706643699484</v>
      </c>
      <c r="E22" t="s">
        <v>26</v>
      </c>
      <c r="F22">
        <v>2</v>
      </c>
      <c r="G22">
        <f t="shared" si="1"/>
        <v>2.5000000000000001E-3</v>
      </c>
      <c r="H22">
        <f t="shared" si="2"/>
        <v>1</v>
      </c>
      <c r="K22" t="e">
        <f t="shared" si="3"/>
        <v>#N/A</v>
      </c>
      <c r="L22" t="e">
        <f t="shared" si="4"/>
        <v>#N/A</v>
      </c>
      <c r="O22" t="e">
        <f t="shared" si="5"/>
        <v>#N/A</v>
      </c>
      <c r="P22" t="e">
        <f t="shared" si="6"/>
        <v>#N/A</v>
      </c>
      <c r="Q22" t="s">
        <v>49</v>
      </c>
      <c r="R22">
        <v>1</v>
      </c>
      <c r="S22">
        <f t="shared" si="7"/>
        <v>1.5848425959531947E-3</v>
      </c>
      <c r="T22">
        <f t="shared" si="8"/>
        <v>1.1263984335132868</v>
      </c>
      <c r="U22" t="s">
        <v>37</v>
      </c>
      <c r="V22">
        <v>0.9</v>
      </c>
      <c r="W22">
        <f t="shared" si="9"/>
        <v>4.5712328817901508E-4</v>
      </c>
      <c r="X22">
        <f t="shared" si="10"/>
        <v>365.40630549881303</v>
      </c>
      <c r="AA22">
        <f>VLOOKUP(U22,Density,4,0)*V22*$D22*$C22</f>
        <v>4.5712328817901508E-4</v>
      </c>
      <c r="AB22">
        <f>AA22/VLOOKUP(U22,Density,2,0)</f>
        <v>365.40630549881303</v>
      </c>
      <c r="AE22" t="e">
        <f t="shared" si="13"/>
        <v>#N/A</v>
      </c>
      <c r="AF22" t="e">
        <f t="shared" si="14"/>
        <v>#N/A</v>
      </c>
      <c r="AG22" t="str">
        <f>'Config Out'!A36</f>
        <v/>
      </c>
      <c r="AH22">
        <v>0</v>
      </c>
    </row>
    <row r="23" spans="1:34" ht="15" customHeight="1">
      <c r="A23" t="s">
        <v>47</v>
      </c>
      <c r="B23">
        <v>1.5</v>
      </c>
      <c r="C23">
        <v>0.9</v>
      </c>
      <c r="D23">
        <f t="shared" si="0"/>
        <v>20.145706643699484</v>
      </c>
      <c r="E23" t="s">
        <v>26</v>
      </c>
      <c r="F23">
        <v>2</v>
      </c>
      <c r="G23">
        <f t="shared" si="1"/>
        <v>2.5000000000000001E-3</v>
      </c>
      <c r="H23">
        <f t="shared" si="2"/>
        <v>1</v>
      </c>
      <c r="K23" t="e">
        <f t="shared" si="3"/>
        <v>#N/A</v>
      </c>
      <c r="L23" t="e">
        <f t="shared" si="4"/>
        <v>#N/A</v>
      </c>
      <c r="O23" t="e">
        <f t="shared" si="5"/>
        <v>#N/A</v>
      </c>
      <c r="P23" t="e">
        <f t="shared" si="6"/>
        <v>#N/A</v>
      </c>
      <c r="Q23" t="s">
        <v>50</v>
      </c>
      <c r="R23">
        <v>1</v>
      </c>
      <c r="S23">
        <f t="shared" si="7"/>
        <v>1.5431409832007369E-3</v>
      </c>
      <c r="T23">
        <f t="shared" si="8"/>
        <v>1.1046105821050372</v>
      </c>
      <c r="U23" t="s">
        <v>37</v>
      </c>
      <c r="V23">
        <v>0.85</v>
      </c>
      <c r="W23">
        <f>VLOOKUP(U23,Density,4,0)*V22*$D23*$C23</f>
        <v>4.5712328817901508E-4</v>
      </c>
      <c r="X23">
        <f t="shared" si="10"/>
        <v>365.40630549881303</v>
      </c>
      <c r="AA23">
        <f>VLOOKUP(U23,Density,4,0)*V22*$D23*$C23</f>
        <v>4.5712328817901508E-4</v>
      </c>
      <c r="AB23">
        <f>AA23/VLOOKUP(U23,Density,2,0)</f>
        <v>365.40630549881303</v>
      </c>
      <c r="AE23" t="e">
        <f t="shared" si="13"/>
        <v>#N/A</v>
      </c>
      <c r="AF23" t="e">
        <f t="shared" si="14"/>
        <v>#N/A</v>
      </c>
      <c r="AG23" t="str">
        <f>'Config Out'!A37</f>
        <v/>
      </c>
      <c r="AH23">
        <v>0</v>
      </c>
    </row>
    <row r="24" spans="1:34" ht="15" customHeight="1">
      <c r="A24" t="s">
        <v>47</v>
      </c>
      <c r="B24">
        <v>1.5</v>
      </c>
      <c r="C24">
        <v>0.9</v>
      </c>
      <c r="D24">
        <f t="shared" si="0"/>
        <v>20.145706643699484</v>
      </c>
      <c r="E24" t="s">
        <v>26</v>
      </c>
      <c r="F24">
        <v>2</v>
      </c>
      <c r="G24">
        <f t="shared" si="1"/>
        <v>2.5000000000000001E-3</v>
      </c>
      <c r="H24">
        <f t="shared" si="2"/>
        <v>1</v>
      </c>
      <c r="K24" t="e">
        <f t="shared" si="3"/>
        <v>#N/A</v>
      </c>
      <c r="L24" t="e">
        <f t="shared" si="4"/>
        <v>#N/A</v>
      </c>
      <c r="O24" t="e">
        <f t="shared" si="5"/>
        <v>#N/A</v>
      </c>
      <c r="P24" t="e">
        <f t="shared" si="6"/>
        <v>#N/A</v>
      </c>
      <c r="Q24" t="s">
        <v>51</v>
      </c>
      <c r="R24">
        <v>1</v>
      </c>
      <c r="S24">
        <f t="shared" si="7"/>
        <v>1.5014393704482791E-3</v>
      </c>
      <c r="T24">
        <f t="shared" si="8"/>
        <v>1.0879995438031009</v>
      </c>
      <c r="U24" t="s">
        <v>37</v>
      </c>
      <c r="V24">
        <v>0.8</v>
      </c>
      <c r="W24">
        <f>VLOOKUP(U24,Density,4,0)*V23*$D24*$C24</f>
        <v>4.3172754994684752E-4</v>
      </c>
      <c r="X24">
        <f t="shared" si="10"/>
        <v>345.10595519332338</v>
      </c>
      <c r="AA24">
        <f>VLOOKUP(U24,Density,4,0)*V23*$D24*$C24</f>
        <v>4.3172754994684752E-4</v>
      </c>
      <c r="AB24">
        <f>AA24/VLOOKUP(U24,Density,2,0)</f>
        <v>345.10595519332338</v>
      </c>
      <c r="AE24" t="e">
        <f t="shared" si="13"/>
        <v>#N/A</v>
      </c>
      <c r="AF24" t="e">
        <f t="shared" si="14"/>
        <v>#N/A</v>
      </c>
      <c r="AG24" t="str">
        <f>'Config Out'!A38</f>
        <v/>
      </c>
      <c r="AH24">
        <v>0</v>
      </c>
    </row>
    <row r="25" spans="1:34" ht="15" customHeight="1">
      <c r="A25" t="s">
        <v>47</v>
      </c>
      <c r="B25">
        <v>1.5</v>
      </c>
      <c r="C25">
        <v>0.9</v>
      </c>
      <c r="D25">
        <f t="shared" si="0"/>
        <v>20.145706643699484</v>
      </c>
      <c r="E25" t="s">
        <v>26</v>
      </c>
      <c r="F25">
        <v>2</v>
      </c>
      <c r="G25">
        <f t="shared" si="1"/>
        <v>2.5000000000000001E-3</v>
      </c>
      <c r="H25">
        <f t="shared" si="2"/>
        <v>1</v>
      </c>
      <c r="K25" t="e">
        <f t="shared" si="3"/>
        <v>#N/A</v>
      </c>
      <c r="L25" t="e">
        <f t="shared" si="4"/>
        <v>#N/A</v>
      </c>
      <c r="O25" t="e">
        <f t="shared" si="5"/>
        <v>#N/A</v>
      </c>
      <c r="P25" t="e">
        <f t="shared" si="6"/>
        <v>#N/A</v>
      </c>
      <c r="Q25" t="s">
        <v>52</v>
      </c>
      <c r="R25">
        <v>1</v>
      </c>
      <c r="S25">
        <f t="shared" si="7"/>
        <v>1.6432248538066361E-3</v>
      </c>
      <c r="T25">
        <f t="shared" si="8"/>
        <v>1.1547609654298217</v>
      </c>
      <c r="U25" t="s">
        <v>37</v>
      </c>
      <c r="V25">
        <v>0.97</v>
      </c>
      <c r="W25">
        <f>VLOOKUP(U25,Density,4,0)*V24*$D25*$C25</f>
        <v>4.0633181171468007E-4</v>
      </c>
      <c r="X25">
        <f t="shared" si="10"/>
        <v>324.80560488783379</v>
      </c>
      <c r="AA25">
        <f>VLOOKUP(U25,Density,4,0)*V24*$D25*$C25</f>
        <v>4.0633181171468007E-4</v>
      </c>
      <c r="AB25">
        <f>AA25/VLOOKUP(U25,Density,2,0)</f>
        <v>324.80560488783379</v>
      </c>
      <c r="AE25" t="e">
        <f t="shared" si="13"/>
        <v>#N/A</v>
      </c>
      <c r="AF25" t="e">
        <f t="shared" si="14"/>
        <v>#N/A</v>
      </c>
      <c r="AG25" t="str">
        <f>'Config Out'!A35</f>
        <v/>
      </c>
      <c r="AH25">
        <v>0</v>
      </c>
    </row>
    <row r="26" spans="1:34" ht="15" customHeight="1">
      <c r="D26" t="e">
        <f t="shared" si="0"/>
        <v>#N/A</v>
      </c>
    </row>
    <row r="27" spans="1:34" ht="15" customHeight="1">
      <c r="D27" t="e">
        <f t="shared" si="0"/>
        <v>#N/A</v>
      </c>
    </row>
  </sheetData>
  <phoneticPr fontId="4" type="noConversion"/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MK60"/>
  <sheetViews>
    <sheetView workbookViewId="0">
      <selection activeCell="K17" sqref="K17"/>
    </sheetView>
  </sheetViews>
  <sheetFormatPr baseColWidth="10" defaultColWidth="8.83203125" defaultRowHeight="15" x14ac:dyDescent="0"/>
  <cols>
    <col min="1" max="1" width="15.1640625" style="8" bestFit="1" customWidth="1"/>
    <col min="2" max="2" width="14.1640625" style="8" bestFit="1" customWidth="1"/>
    <col min="3" max="3" width="13.6640625" style="8" customWidth="1"/>
    <col min="4" max="4" width="13" style="8" bestFit="1" customWidth="1"/>
    <col min="5" max="5" width="15.1640625" style="8" bestFit="1" customWidth="1"/>
    <col min="6" max="1025" width="8.83203125" style="8"/>
  </cols>
  <sheetData>
    <row r="1" spans="1:13">
      <c r="A1"/>
      <c r="B1" s="8" t="s">
        <v>53</v>
      </c>
      <c r="C1" s="8" t="s">
        <v>54</v>
      </c>
      <c r="D1" s="8" t="s">
        <v>55</v>
      </c>
      <c r="E1" s="8" t="s">
        <v>56</v>
      </c>
      <c r="F1" s="8" t="s">
        <v>57</v>
      </c>
      <c r="G1"/>
      <c r="I1"/>
      <c r="J1"/>
    </row>
    <row r="2" spans="1:13">
      <c r="A2" s="8" t="s">
        <v>26</v>
      </c>
      <c r="B2" s="9">
        <f>0.0125/5</f>
        <v>2.5000000000000001E-3</v>
      </c>
      <c r="C2" s="10">
        <f>J28+J29+4*J31+2*J30</f>
        <v>62.047960000000003</v>
      </c>
      <c r="D2" s="9">
        <f t="shared" ref="D2:D31" si="0">C2/1000/1000</f>
        <v>6.204796000000001E-5</v>
      </c>
      <c r="E2" s="9">
        <f t="shared" ref="E2:E31" si="1">B2/D2</f>
        <v>40.291413287398967</v>
      </c>
      <c r="F2"/>
      <c r="G2" s="8" t="s">
        <v>58</v>
      </c>
      <c r="I2"/>
      <c r="J2"/>
    </row>
    <row r="3" spans="1:13">
      <c r="A3" s="2" t="s">
        <v>130</v>
      </c>
      <c r="B3" s="9">
        <v>1.1410000000000001E-3</v>
      </c>
      <c r="C3" s="10">
        <f>$J$28*0+$J$29*0+$J$30*2+$J$31*0</f>
        <v>31.998799999999999</v>
      </c>
      <c r="D3" s="9">
        <f t="shared" si="0"/>
        <v>3.1998800000000003E-5</v>
      </c>
      <c r="E3" s="9">
        <f t="shared" si="1"/>
        <v>35.657587159518485</v>
      </c>
      <c r="F3" s="8" t="s">
        <v>59</v>
      </c>
      <c r="G3" s="8" t="s">
        <v>60</v>
      </c>
      <c r="I3"/>
      <c r="J3"/>
      <c r="K3" s="2" t="s">
        <v>130</v>
      </c>
      <c r="L3" s="2">
        <v>1.141</v>
      </c>
      <c r="M3" s="8">
        <f>L3/1000</f>
        <v>1.1410000000000001E-3</v>
      </c>
    </row>
    <row r="4" spans="1:13">
      <c r="A4" s="2" t="s">
        <v>38</v>
      </c>
      <c r="B4" s="9">
        <v>8.1999999999999998E-4</v>
      </c>
      <c r="C4" s="10">
        <f>$J$28*12+$J$29*0+$J$30*0+$J$31*26</f>
        <v>170.33483999999999</v>
      </c>
      <c r="D4" s="9">
        <f t="shared" si="0"/>
        <v>1.7033483999999999E-4</v>
      </c>
      <c r="E4" s="9">
        <f t="shared" si="1"/>
        <v>4.8140474373886164</v>
      </c>
      <c r="F4" t="s">
        <v>61</v>
      </c>
      <c r="G4" s="8" t="s">
        <v>62</v>
      </c>
      <c r="I4"/>
      <c r="J4"/>
      <c r="K4" s="2" t="s">
        <v>38</v>
      </c>
      <c r="L4" s="2">
        <v>0.82</v>
      </c>
      <c r="M4" s="8">
        <f t="shared" ref="M4:M60" si="2">L4/1000</f>
        <v>8.1999999999999998E-4</v>
      </c>
    </row>
    <row r="5" spans="1:13">
      <c r="A5" s="2" t="s">
        <v>131</v>
      </c>
      <c r="B5" s="9">
        <v>7.0850000000000001E-5</v>
      </c>
      <c r="C5" s="10">
        <f>J31*2</f>
        <v>2.0158800000000001</v>
      </c>
      <c r="D5" s="9">
        <f t="shared" si="0"/>
        <v>2.0158800000000003E-6</v>
      </c>
      <c r="E5" s="9">
        <f t="shared" si="1"/>
        <v>35.145941226660312</v>
      </c>
      <c r="F5" s="8" t="s">
        <v>63</v>
      </c>
      <c r="G5" s="8" t="s">
        <v>64</v>
      </c>
      <c r="I5"/>
      <c r="J5"/>
      <c r="K5" s="2" t="s">
        <v>131</v>
      </c>
      <c r="L5" s="2">
        <v>7.0849999999999996E-2</v>
      </c>
      <c r="M5" s="8">
        <f t="shared" si="2"/>
        <v>7.0850000000000001E-5</v>
      </c>
    </row>
    <row r="6" spans="1:13">
      <c r="A6" s="2" t="s">
        <v>132</v>
      </c>
      <c r="B6" s="9">
        <v>1.4499999999999999E-3</v>
      </c>
      <c r="C6" s="10">
        <f>2*J29+4*J30</f>
        <v>92.010999999999996</v>
      </c>
      <c r="D6" s="9">
        <f t="shared" si="0"/>
        <v>9.2010999999999997E-5</v>
      </c>
      <c r="E6" s="9">
        <f t="shared" si="1"/>
        <v>15.758985338709502</v>
      </c>
      <c r="F6"/>
      <c r="G6" s="8" t="s">
        <v>33</v>
      </c>
      <c r="I6"/>
      <c r="J6"/>
      <c r="K6" s="2" t="s">
        <v>132</v>
      </c>
      <c r="L6" s="2">
        <v>1.45</v>
      </c>
      <c r="M6" s="8">
        <f t="shared" si="2"/>
        <v>1.4499999999999999E-3</v>
      </c>
    </row>
    <row r="7" spans="1:13">
      <c r="A7" s="2" t="s">
        <v>34</v>
      </c>
      <c r="B7" s="9">
        <v>7.9100000000000004E-4</v>
      </c>
      <c r="C7" s="10">
        <f>$J$28*2+$J$29*2+$J$30*0+$J$31*8</f>
        <v>60.098320000000001</v>
      </c>
      <c r="D7" s="9">
        <f t="shared" si="0"/>
        <v>6.0098320000000002E-5</v>
      </c>
      <c r="E7" s="9">
        <f t="shared" si="1"/>
        <v>13.161765586791777</v>
      </c>
      <c r="F7"/>
      <c r="G7" s="8" t="s">
        <v>65</v>
      </c>
      <c r="I7"/>
      <c r="J7"/>
      <c r="K7" s="2" t="s">
        <v>34</v>
      </c>
      <c r="L7" s="2">
        <v>0.79100000000000004</v>
      </c>
      <c r="M7" s="8">
        <f t="shared" si="2"/>
        <v>7.9100000000000004E-4</v>
      </c>
    </row>
    <row r="8" spans="1:13">
      <c r="A8" s="2" t="s">
        <v>30</v>
      </c>
      <c r="B8" s="9">
        <v>1.0039999999999999E-3</v>
      </c>
      <c r="C8" s="10">
        <f>$J$28*0+$J$29*2+$J$30*0+$J$31*4</f>
        <v>32.045160000000003</v>
      </c>
      <c r="D8" s="9">
        <f t="shared" si="0"/>
        <v>3.204516E-5</v>
      </c>
      <c r="E8" s="9">
        <f t="shared" si="1"/>
        <v>31.330784430472491</v>
      </c>
      <c r="F8" t="s">
        <v>66</v>
      </c>
      <c r="G8" s="8" t="s">
        <v>67</v>
      </c>
      <c r="I8"/>
      <c r="J8"/>
      <c r="K8" s="2" t="s">
        <v>30</v>
      </c>
      <c r="L8" s="2">
        <v>1.004</v>
      </c>
      <c r="M8" s="8">
        <f t="shared" si="2"/>
        <v>1.0039999999999999E-3</v>
      </c>
    </row>
    <row r="9" spans="1:13">
      <c r="A9" s="2" t="s">
        <v>133</v>
      </c>
      <c r="B9" s="9">
        <v>8.9999999999999998E-4</v>
      </c>
      <c r="C9" s="10">
        <f>(C7+C10)/2</f>
        <v>53.085030000000003</v>
      </c>
      <c r="D9" s="9">
        <f t="shared" si="0"/>
        <v>5.3085030000000006E-5</v>
      </c>
      <c r="E9" s="9">
        <f t="shared" si="1"/>
        <v>16.953932210267187</v>
      </c>
      <c r="F9" t="s">
        <v>68</v>
      </c>
      <c r="G9"/>
      <c r="I9"/>
      <c r="J9"/>
      <c r="K9" s="2" t="s">
        <v>133</v>
      </c>
      <c r="L9" s="2">
        <v>0.9</v>
      </c>
      <c r="M9" s="8">
        <f t="shared" si="2"/>
        <v>8.9999999999999998E-4</v>
      </c>
    </row>
    <row r="10" spans="1:13">
      <c r="A10" s="2" t="s">
        <v>32</v>
      </c>
      <c r="B10" s="9">
        <v>8.6600000000000002E-4</v>
      </c>
      <c r="C10" s="10">
        <f>$J$28*1+$J$29*2+$J$30*0+$J$31*6</f>
        <v>46.071740000000005</v>
      </c>
      <c r="D10" s="9">
        <f t="shared" si="0"/>
        <v>4.6071740000000004E-5</v>
      </c>
      <c r="E10" s="9">
        <f t="shared" si="1"/>
        <v>18.796772164454826</v>
      </c>
      <c r="F10"/>
      <c r="G10" s="8" t="s">
        <v>69</v>
      </c>
      <c r="I10"/>
      <c r="J10"/>
      <c r="K10" s="2" t="s">
        <v>32</v>
      </c>
      <c r="L10" s="2">
        <v>0.86599999999999999</v>
      </c>
      <c r="M10" s="8">
        <f t="shared" si="2"/>
        <v>8.6600000000000002E-4</v>
      </c>
    </row>
    <row r="11" spans="1:13">
      <c r="A11" s="2" t="s">
        <v>44</v>
      </c>
      <c r="B11" s="9">
        <v>1.4399999999999999E-3</v>
      </c>
      <c r="C11" s="10">
        <f>$J$28*0+$J$29*0+$J$30*2+$J$31*2</f>
        <v>34.014679999999998</v>
      </c>
      <c r="D11" s="9">
        <f t="shared" si="0"/>
        <v>3.4014679999999997E-5</v>
      </c>
      <c r="E11" s="9">
        <f t="shared" si="1"/>
        <v>42.334662563340302</v>
      </c>
      <c r="F11"/>
      <c r="G11"/>
      <c r="I11"/>
      <c r="J11"/>
      <c r="K11" s="2" t="s">
        <v>44</v>
      </c>
      <c r="L11" s="2">
        <v>1.44</v>
      </c>
      <c r="M11" s="8">
        <f t="shared" si="2"/>
        <v>1.4399999999999999E-3</v>
      </c>
    </row>
    <row r="12" spans="1:13">
      <c r="A12" s="8" t="s">
        <v>40</v>
      </c>
      <c r="B12" s="9">
        <v>8.5099999999999998E-4</v>
      </c>
      <c r="C12" s="10">
        <f>$J$28*10+$J$29*0+$J$30*0+$J$31*16</f>
        <v>136.23403999999999</v>
      </c>
      <c r="D12" s="9">
        <f t="shared" si="0"/>
        <v>1.3623404E-4</v>
      </c>
      <c r="E12" s="9">
        <f t="shared" si="1"/>
        <v>6.2466032718401365</v>
      </c>
      <c r="F12"/>
      <c r="G12" s="8" t="s">
        <v>70</v>
      </c>
      <c r="I12"/>
      <c r="J12"/>
      <c r="K12" s="2" t="s">
        <v>134</v>
      </c>
      <c r="L12" s="2">
        <v>0.71899999999999997</v>
      </c>
      <c r="M12" s="8">
        <f t="shared" si="2"/>
        <v>7.1900000000000002E-4</v>
      </c>
    </row>
    <row r="13" spans="1:13">
      <c r="A13" s="2" t="s">
        <v>37</v>
      </c>
      <c r="B13" s="9">
        <v>1.251E-6</v>
      </c>
      <c r="C13" s="10">
        <f>J29*2</f>
        <v>28.013400000000001</v>
      </c>
      <c r="D13" s="9">
        <f t="shared" si="0"/>
        <v>2.8013400000000002E-5</v>
      </c>
      <c r="E13" s="9">
        <f t="shared" si="1"/>
        <v>4.4657199768682126E-2</v>
      </c>
      <c r="F13" s="8" t="s">
        <v>71</v>
      </c>
      <c r="G13"/>
      <c r="I13"/>
      <c r="J13"/>
      <c r="K13" s="2" t="s">
        <v>37</v>
      </c>
      <c r="L13" s="2">
        <v>1.2509999999999999E-3</v>
      </c>
      <c r="M13" s="8">
        <f t="shared" si="2"/>
        <v>1.251E-6</v>
      </c>
    </row>
    <row r="14" spans="1:13">
      <c r="A14" s="2" t="s">
        <v>135</v>
      </c>
      <c r="B14" s="9">
        <v>1.658E-3</v>
      </c>
      <c r="C14" s="10">
        <f>$J$28*0+$J$29*1+$J$30*2+$J$31*1</f>
        <v>47.013439999999996</v>
      </c>
      <c r="D14" s="9">
        <f t="shared" si="0"/>
        <v>4.7013439999999996E-5</v>
      </c>
      <c r="E14" s="9">
        <f t="shared" si="1"/>
        <v>35.266511023230805</v>
      </c>
      <c r="F14"/>
      <c r="G14" s="8" t="s">
        <v>72</v>
      </c>
      <c r="I14"/>
      <c r="J14"/>
      <c r="K14" s="2" t="s">
        <v>135</v>
      </c>
      <c r="L14" s="2">
        <v>1.6579999999999999</v>
      </c>
      <c r="M14" s="8">
        <f t="shared" si="2"/>
        <v>1.658E-3</v>
      </c>
    </row>
    <row r="15" spans="1:13">
      <c r="A15" s="2" t="s">
        <v>46</v>
      </c>
      <c r="B15" s="9">
        <v>1.9769999999999999E-6</v>
      </c>
      <c r="C15" s="10">
        <f>$J$28*0+$J$29*1+$J$30*1+$J$31*0</f>
        <v>30.0061</v>
      </c>
      <c r="D15" s="9">
        <f t="shared" si="0"/>
        <v>3.0006100000000001E-5</v>
      </c>
      <c r="E15" s="9">
        <f t="shared" si="1"/>
        <v>6.5886603057378326E-2</v>
      </c>
      <c r="F15" t="s">
        <v>73</v>
      </c>
      <c r="G15" s="8" t="s">
        <v>74</v>
      </c>
      <c r="I15"/>
      <c r="J15"/>
      <c r="K15" s="2" t="s">
        <v>46</v>
      </c>
      <c r="L15" s="2">
        <v>1.977E-3</v>
      </c>
      <c r="M15" s="8">
        <f t="shared" si="2"/>
        <v>1.9769999999999999E-6</v>
      </c>
    </row>
    <row r="16" spans="1:13">
      <c r="A16" s="2" t="s">
        <v>136</v>
      </c>
      <c r="B16" s="9">
        <v>1.0200000000000001E-3</v>
      </c>
      <c r="C16" s="10"/>
      <c r="D16" s="9">
        <f t="shared" si="0"/>
        <v>0</v>
      </c>
      <c r="E16" s="9" t="e">
        <f t="shared" si="1"/>
        <v>#DIV/0!</v>
      </c>
      <c r="F16"/>
      <c r="I16"/>
      <c r="J16"/>
      <c r="K16" s="2" t="s">
        <v>136</v>
      </c>
      <c r="L16" s="2">
        <v>1.02</v>
      </c>
      <c r="M16" s="8">
        <f t="shared" si="2"/>
        <v>1.0200000000000001E-3</v>
      </c>
    </row>
    <row r="17" spans="1:13">
      <c r="A17" s="2" t="s">
        <v>137</v>
      </c>
      <c r="B17" s="9">
        <v>7.8899999999999999E-4</v>
      </c>
      <c r="C17" s="10">
        <f>$J$28*2+$J$29*0+$J$30*2+$J$31*6</f>
        <v>62.067840000000004</v>
      </c>
      <c r="D17" s="9">
        <f t="shared" si="0"/>
        <v>6.2067840000000005E-5</v>
      </c>
      <c r="E17" s="9">
        <f t="shared" si="1"/>
        <v>12.711897175735452</v>
      </c>
      <c r="F17"/>
      <c r="I17"/>
      <c r="J17"/>
      <c r="K17" s="2" t="s">
        <v>137</v>
      </c>
      <c r="L17" s="2">
        <v>0.78900000000000003</v>
      </c>
      <c r="M17" s="8">
        <f t="shared" si="2"/>
        <v>7.8899999999999999E-4</v>
      </c>
    </row>
    <row r="18" spans="1:13">
      <c r="A18" s="2" t="s">
        <v>31</v>
      </c>
      <c r="B18" s="9">
        <v>6.0399999999999994E-4</v>
      </c>
      <c r="C18" s="10">
        <f>$J$28*0+$J$29*1+$J$30*0+$J$31*3</f>
        <v>17.030519999999999</v>
      </c>
      <c r="D18" s="9">
        <f t="shared" si="0"/>
        <v>1.703052E-5</v>
      </c>
      <c r="E18" s="9">
        <f t="shared" si="1"/>
        <v>35.465740329713945</v>
      </c>
      <c r="F18" s="8" t="s">
        <v>75</v>
      </c>
      <c r="I18"/>
      <c r="J18"/>
      <c r="K18" s="2" t="s">
        <v>31</v>
      </c>
      <c r="L18" s="2">
        <v>0.60399999999999998</v>
      </c>
      <c r="M18" s="8">
        <f t="shared" si="2"/>
        <v>6.0399999999999994E-4</v>
      </c>
    </row>
    <row r="19" spans="1:13">
      <c r="A19" s="2" t="s">
        <v>39</v>
      </c>
      <c r="B19" s="9">
        <v>4.2262000000000002E-4</v>
      </c>
      <c r="C19" s="10">
        <f>$J$28*1+$J$29*0+$J$30*0+$J$31*4</f>
        <v>16.042459999999998</v>
      </c>
      <c r="D19" s="9">
        <f t="shared" si="0"/>
        <v>1.6042459999999998E-5</v>
      </c>
      <c r="E19" s="9">
        <f t="shared" si="1"/>
        <v>26.343840034508428</v>
      </c>
      <c r="F19" s="8" t="s">
        <v>76</v>
      </c>
      <c r="I19"/>
      <c r="J19"/>
      <c r="K19" s="2" t="s">
        <v>39</v>
      </c>
      <c r="L19" s="2">
        <v>0.42262</v>
      </c>
      <c r="M19" s="8">
        <f t="shared" si="2"/>
        <v>4.2262000000000002E-4</v>
      </c>
    </row>
    <row r="20" spans="1:13">
      <c r="A20" s="8" t="s">
        <v>77</v>
      </c>
      <c r="B20" s="9">
        <v>1E-3</v>
      </c>
      <c r="C20" s="10"/>
      <c r="D20" s="9">
        <f t="shared" si="0"/>
        <v>0</v>
      </c>
      <c r="E20" s="9" t="e">
        <f t="shared" si="1"/>
        <v>#DIV/0!</v>
      </c>
      <c r="F20"/>
      <c r="I20"/>
      <c r="J20"/>
      <c r="K20" s="2" t="s">
        <v>138</v>
      </c>
      <c r="L20" s="2">
        <v>1.786E-4</v>
      </c>
      <c r="M20" s="8">
        <f t="shared" si="2"/>
        <v>1.786E-7</v>
      </c>
    </row>
    <row r="21" spans="1:13">
      <c r="A21" s="8" t="s">
        <v>78</v>
      </c>
      <c r="B21" s="9">
        <v>1E-3</v>
      </c>
      <c r="C21" s="10"/>
      <c r="D21" s="9">
        <f t="shared" si="0"/>
        <v>0</v>
      </c>
      <c r="E21" s="9" t="e">
        <f t="shared" si="1"/>
        <v>#DIV/0!</v>
      </c>
      <c r="F21"/>
      <c r="I21"/>
      <c r="J21"/>
      <c r="K21" s="2" t="s">
        <v>139</v>
      </c>
      <c r="L21" s="2">
        <v>1.77</v>
      </c>
      <c r="M21" s="8">
        <f t="shared" si="2"/>
        <v>1.7700000000000001E-3</v>
      </c>
    </row>
    <row r="22" spans="1:13">
      <c r="A22" s="8" t="s">
        <v>79</v>
      </c>
      <c r="B22" s="9">
        <v>8.0000000000000004E-4</v>
      </c>
      <c r="C22" s="10"/>
      <c r="D22" s="9">
        <f t="shared" si="0"/>
        <v>0</v>
      </c>
      <c r="E22" s="9" t="e">
        <f t="shared" si="1"/>
        <v>#DIV/0!</v>
      </c>
      <c r="F22"/>
      <c r="I22"/>
      <c r="J22"/>
      <c r="K22" s="2" t="s">
        <v>140</v>
      </c>
      <c r="L22" s="2">
        <v>4.5</v>
      </c>
      <c r="M22" s="8">
        <f t="shared" si="2"/>
        <v>4.4999999999999997E-3</v>
      </c>
    </row>
    <row r="23" spans="1:13">
      <c r="A23" s="8" t="s">
        <v>80</v>
      </c>
      <c r="B23" s="9">
        <v>5.8939999999999998E-6</v>
      </c>
      <c r="C23" s="10">
        <v>131.29300000000001</v>
      </c>
      <c r="D23" s="9">
        <f t="shared" si="0"/>
        <v>1.3129299999999999E-4</v>
      </c>
      <c r="E23" s="9">
        <f t="shared" si="1"/>
        <v>4.4891959205745929E-2</v>
      </c>
      <c r="F23" s="8" t="s">
        <v>81</v>
      </c>
      <c r="I23"/>
      <c r="J23"/>
      <c r="K23" s="2" t="s">
        <v>141</v>
      </c>
      <c r="L23" s="2">
        <v>1.22</v>
      </c>
      <c r="M23" s="8">
        <f t="shared" si="2"/>
        <v>1.2199999999999999E-3</v>
      </c>
    </row>
    <row r="24" spans="1:13">
      <c r="A24" s="8" t="s">
        <v>82</v>
      </c>
      <c r="B24" s="9">
        <v>0</v>
      </c>
      <c r="C24" s="10"/>
      <c r="D24" s="9">
        <f t="shared" si="0"/>
        <v>0</v>
      </c>
      <c r="E24" s="9" t="e">
        <f t="shared" si="1"/>
        <v>#DIV/0!</v>
      </c>
      <c r="F24"/>
      <c r="I24"/>
      <c r="J24"/>
      <c r="K24" s="2" t="s">
        <v>142</v>
      </c>
      <c r="L24" s="2">
        <v>0.61799999999999999</v>
      </c>
      <c r="M24" s="8">
        <f t="shared" si="2"/>
        <v>6.1799999999999995E-4</v>
      </c>
    </row>
    <row r="25" spans="1:13">
      <c r="A25" s="8" t="s">
        <v>83</v>
      </c>
      <c r="B25" s="9">
        <v>1E-3</v>
      </c>
      <c r="C25" s="10"/>
      <c r="D25" s="9">
        <f t="shared" si="0"/>
        <v>0</v>
      </c>
      <c r="E25" s="9" t="e">
        <f t="shared" si="1"/>
        <v>#DIV/0!</v>
      </c>
      <c r="F25"/>
      <c r="I25"/>
      <c r="J25"/>
      <c r="K25" s="2" t="s">
        <v>143</v>
      </c>
      <c r="L25" s="2">
        <v>1.28</v>
      </c>
      <c r="M25" s="8">
        <f t="shared" si="2"/>
        <v>1.2800000000000001E-3</v>
      </c>
    </row>
    <row r="26" spans="1:13">
      <c r="A26" s="8" t="s">
        <v>84</v>
      </c>
      <c r="B26" s="9">
        <v>1.7800000000000001E-3</v>
      </c>
      <c r="C26" s="10"/>
      <c r="D26" s="9">
        <f t="shared" si="0"/>
        <v>0</v>
      </c>
      <c r="E26" s="9" t="e">
        <f t="shared" si="1"/>
        <v>#DIV/0!</v>
      </c>
      <c r="F26"/>
      <c r="I26"/>
      <c r="J26"/>
      <c r="K26" s="2" t="s">
        <v>144</v>
      </c>
      <c r="L26" s="2">
        <v>1.18</v>
      </c>
      <c r="M26" s="8">
        <f t="shared" si="2"/>
        <v>1.1799999999999998E-3</v>
      </c>
    </row>
    <row r="27" spans="1:13">
      <c r="A27" s="2" t="s">
        <v>9</v>
      </c>
      <c r="B27" s="9">
        <v>1.9050000000000001E-2</v>
      </c>
      <c r="C27" s="10"/>
      <c r="D27" s="9">
        <f t="shared" si="0"/>
        <v>0</v>
      </c>
      <c r="E27" s="9" t="e">
        <f t="shared" si="1"/>
        <v>#DIV/0!</v>
      </c>
      <c r="F27"/>
      <c r="I27"/>
      <c r="J27"/>
      <c r="K27" s="2" t="s">
        <v>145</v>
      </c>
      <c r="L27" s="2">
        <v>1.9</v>
      </c>
      <c r="M27" s="8">
        <f t="shared" si="2"/>
        <v>1.9E-3</v>
      </c>
    </row>
    <row r="28" spans="1:13">
      <c r="A28" s="2" t="s">
        <v>10</v>
      </c>
      <c r="B28" s="9">
        <v>1.9050000000000001E-2</v>
      </c>
      <c r="C28" s="10"/>
      <c r="D28" s="9">
        <f t="shared" si="0"/>
        <v>0</v>
      </c>
      <c r="E28" s="9" t="e">
        <f t="shared" si="1"/>
        <v>#DIV/0!</v>
      </c>
      <c r="F28"/>
      <c r="I28" s="8" t="s">
        <v>85</v>
      </c>
      <c r="J28" s="8">
        <v>12.0107</v>
      </c>
      <c r="K28" s="2" t="s">
        <v>146</v>
      </c>
      <c r="L28" s="2">
        <v>1.5049999999999999</v>
      </c>
      <c r="M28" s="8">
        <f t="shared" si="2"/>
        <v>1.5049999999999998E-3</v>
      </c>
    </row>
    <row r="29" spans="1:13">
      <c r="A29" s="8" t="s">
        <v>86</v>
      </c>
      <c r="B29" s="9">
        <v>2.2669999999999999E-3</v>
      </c>
      <c r="C29" s="10">
        <f>J28</f>
        <v>12.0107</v>
      </c>
      <c r="D29" s="9">
        <f t="shared" si="0"/>
        <v>1.2010699999999998E-5</v>
      </c>
      <c r="E29" s="9">
        <f t="shared" si="1"/>
        <v>188.74836604028076</v>
      </c>
      <c r="F29"/>
      <c r="I29" s="8" t="s">
        <v>87</v>
      </c>
      <c r="J29" s="8">
        <v>14.0067</v>
      </c>
      <c r="K29" s="2" t="s">
        <v>147</v>
      </c>
      <c r="L29" s="2">
        <v>1.6040000000000001</v>
      </c>
      <c r="M29" s="8">
        <f t="shared" si="2"/>
        <v>1.6040000000000002E-3</v>
      </c>
    </row>
    <row r="30" spans="1:13">
      <c r="A30" s="8" t="s">
        <v>88</v>
      </c>
      <c r="B30" s="9">
        <v>1E-3</v>
      </c>
      <c r="C30" s="10">
        <f>J31*2+J30</f>
        <v>18.015280000000001</v>
      </c>
      <c r="D30" s="9">
        <f t="shared" si="0"/>
        <v>1.8015280000000002E-5</v>
      </c>
      <c r="E30" s="9">
        <f t="shared" si="1"/>
        <v>55.508435061791985</v>
      </c>
      <c r="F30" s="8" t="s">
        <v>89</v>
      </c>
      <c r="I30" s="8" t="s">
        <v>90</v>
      </c>
      <c r="J30" s="8">
        <v>15.9994</v>
      </c>
      <c r="K30" s="2" t="s">
        <v>148</v>
      </c>
      <c r="L30" s="2">
        <v>0.79179999999999995</v>
      </c>
      <c r="M30" s="8">
        <f t="shared" si="2"/>
        <v>7.9179999999999995E-4</v>
      </c>
    </row>
    <row r="31" spans="1:13">
      <c r="A31" s="8" t="s">
        <v>29</v>
      </c>
      <c r="B31" s="9">
        <v>8.5999999999999998E-4</v>
      </c>
      <c r="C31" s="10">
        <f>(C7*6+4*($J$28*4+$J$29*3+$J$30*0+$J$31*13))/10</f>
        <v>77.32544</v>
      </c>
      <c r="D31" s="9">
        <f t="shared" si="0"/>
        <v>7.7325439999999999E-5</v>
      </c>
      <c r="E31" s="9">
        <f t="shared" si="1"/>
        <v>11.121824848329346</v>
      </c>
      <c r="I31" s="8" t="s">
        <v>91</v>
      </c>
      <c r="J31" s="8">
        <v>1.0079400000000001</v>
      </c>
      <c r="K31" s="2" t="s">
        <v>149</v>
      </c>
      <c r="L31" s="2">
        <v>1.1299999999999999</v>
      </c>
      <c r="M31" s="8">
        <f t="shared" si="2"/>
        <v>1.1299999999999999E-3</v>
      </c>
    </row>
    <row r="32" spans="1:13">
      <c r="A32"/>
      <c r="B32" s="9"/>
      <c r="C32" s="10"/>
      <c r="D32" s="9"/>
      <c r="E32" s="9"/>
      <c r="K32" s="2" t="s">
        <v>150</v>
      </c>
      <c r="L32" s="2">
        <v>0.82899999999999996</v>
      </c>
      <c r="M32" s="8">
        <f t="shared" si="2"/>
        <v>8.2899999999999998E-4</v>
      </c>
    </row>
    <row r="33" spans="1:13">
      <c r="A33" s="8" t="s">
        <v>48</v>
      </c>
      <c r="B33" s="9">
        <v>1.4290000000000001E-3</v>
      </c>
      <c r="C33" s="10">
        <v>91.55</v>
      </c>
      <c r="D33" s="9">
        <f>C33/1000/1000</f>
        <v>9.1549999999999989E-5</v>
      </c>
      <c r="E33" s="9">
        <f>B33/D33</f>
        <v>15.608956854178048</v>
      </c>
      <c r="K33" s="2" t="s">
        <v>151</v>
      </c>
      <c r="L33" s="2">
        <v>0.873</v>
      </c>
      <c r="M33" s="8">
        <f t="shared" si="2"/>
        <v>8.7299999999999997E-4</v>
      </c>
    </row>
    <row r="34" spans="1:13">
      <c r="A34" s="8" t="s">
        <v>52</v>
      </c>
      <c r="B34" s="9">
        <v>1.423E-3</v>
      </c>
      <c r="C34" s="10">
        <v>90.63</v>
      </c>
      <c r="D34" s="9">
        <f>C34/1000/1000</f>
        <v>9.0630000000000005E-5</v>
      </c>
      <c r="E34" s="9">
        <f>B34/D34</f>
        <v>15.701202692265253</v>
      </c>
      <c r="K34" s="2" t="s">
        <v>0</v>
      </c>
      <c r="L34" s="2">
        <v>0.81100000000000005</v>
      </c>
      <c r="M34" s="8">
        <f t="shared" si="2"/>
        <v>8.1100000000000009E-4</v>
      </c>
    </row>
    <row r="35" spans="1:13">
      <c r="A35" s="8" t="s">
        <v>49</v>
      </c>
      <c r="B35" s="9">
        <v>1.407E-3</v>
      </c>
      <c r="C35" s="10">
        <v>87.41</v>
      </c>
      <c r="D35" s="9">
        <f>C35/1000/1000</f>
        <v>8.7410000000000005E-5</v>
      </c>
      <c r="E35" s="9">
        <f>B35/D35</f>
        <v>16.096556458071159</v>
      </c>
      <c r="K35" s="2" t="s">
        <v>1</v>
      </c>
      <c r="L35" s="2">
        <v>1.2517</v>
      </c>
      <c r="M35" s="8">
        <f t="shared" si="2"/>
        <v>1.2517000000000001E-3</v>
      </c>
    </row>
    <row r="36" spans="1:13">
      <c r="A36" s="8" t="s">
        <v>50</v>
      </c>
      <c r="B36" s="9">
        <v>1.397E-3</v>
      </c>
      <c r="C36" s="10">
        <v>85.11</v>
      </c>
      <c r="D36" s="9">
        <f>C36/1000/1000</f>
        <v>8.5110000000000003E-5</v>
      </c>
      <c r="E36" s="9">
        <f>B36/D36</f>
        <v>16.414052402772882</v>
      </c>
      <c r="K36" s="2" t="s">
        <v>2</v>
      </c>
      <c r="L36" s="2">
        <v>1.3993</v>
      </c>
      <c r="M36" s="8">
        <f t="shared" si="2"/>
        <v>1.3993E-3</v>
      </c>
    </row>
    <row r="37" spans="1:13">
      <c r="A37" s="8" t="s">
        <v>51</v>
      </c>
      <c r="B37" s="9">
        <v>1.3799999999999999E-3</v>
      </c>
      <c r="C37" s="10">
        <v>82.81</v>
      </c>
      <c r="D37" s="9">
        <f>C37/1000/1000</f>
        <v>8.2810000000000015E-5</v>
      </c>
      <c r="E37" s="9">
        <f>B37/D37</f>
        <v>16.664654027291387</v>
      </c>
      <c r="K37" s="2" t="s">
        <v>3</v>
      </c>
      <c r="L37" s="2">
        <v>1.4657</v>
      </c>
      <c r="M37" s="8">
        <f t="shared" si="2"/>
        <v>1.4656999999999999E-3</v>
      </c>
    </row>
    <row r="38" spans="1:13">
      <c r="K38" s="2" t="s">
        <v>4</v>
      </c>
      <c r="L38" s="2">
        <v>1.5129999999999999</v>
      </c>
      <c r="M38" s="8">
        <f t="shared" si="2"/>
        <v>1.5129999999999998E-3</v>
      </c>
    </row>
    <row r="39" spans="1:13">
      <c r="K39" s="2" t="s">
        <v>5</v>
      </c>
      <c r="L39" s="2">
        <v>1.9950000000000001</v>
      </c>
      <c r="M39" s="8">
        <f t="shared" si="2"/>
        <v>1.9950000000000002E-3</v>
      </c>
    </row>
    <row r="40" spans="1:13">
      <c r="K40" s="2" t="s">
        <v>6</v>
      </c>
      <c r="L40" s="2">
        <v>1.4990000000000001</v>
      </c>
      <c r="M40" s="8">
        <f t="shared" si="2"/>
        <v>1.4990000000000001E-3</v>
      </c>
    </row>
    <row r="41" spans="1:13">
      <c r="K41" s="2" t="s">
        <v>7</v>
      </c>
      <c r="L41" s="2">
        <v>1.494</v>
      </c>
      <c r="M41" s="8">
        <f t="shared" si="2"/>
        <v>1.4940000000000001E-3</v>
      </c>
    </row>
    <row r="42" spans="1:13">
      <c r="K42" s="2" t="s">
        <v>8</v>
      </c>
      <c r="L42" s="2">
        <v>1.5009999999999999</v>
      </c>
      <c r="M42" s="8">
        <f t="shared" si="2"/>
        <v>1.5009999999999999E-3</v>
      </c>
    </row>
    <row r="43" spans="1:13">
      <c r="K43" s="2" t="s">
        <v>48</v>
      </c>
      <c r="L43" s="2">
        <v>1.429</v>
      </c>
      <c r="M43" s="8">
        <f t="shared" si="2"/>
        <v>1.4290000000000001E-3</v>
      </c>
    </row>
    <row r="44" spans="1:13">
      <c r="K44" s="2" t="s">
        <v>52</v>
      </c>
      <c r="L44" s="2">
        <v>1.423</v>
      </c>
      <c r="M44" s="8">
        <f t="shared" si="2"/>
        <v>1.423E-3</v>
      </c>
    </row>
    <row r="45" spans="1:13">
      <c r="K45" s="2" t="s">
        <v>49</v>
      </c>
      <c r="L45" s="2">
        <v>1.407</v>
      </c>
      <c r="M45" s="8">
        <f t="shared" si="2"/>
        <v>1.407E-3</v>
      </c>
    </row>
    <row r="46" spans="1:13">
      <c r="K46" s="2" t="s">
        <v>50</v>
      </c>
      <c r="L46" s="2">
        <v>1.397</v>
      </c>
      <c r="M46" s="8">
        <f t="shared" si="2"/>
        <v>1.397E-3</v>
      </c>
    </row>
    <row r="47" spans="1:13">
      <c r="K47" s="2" t="s">
        <v>51</v>
      </c>
      <c r="L47" s="2">
        <v>1.38</v>
      </c>
      <c r="M47" s="8">
        <f t="shared" si="2"/>
        <v>1.3799999999999999E-3</v>
      </c>
    </row>
    <row r="48" spans="1:13">
      <c r="K48" s="2" t="s">
        <v>29</v>
      </c>
      <c r="L48" s="2">
        <v>0.86</v>
      </c>
      <c r="M48" s="8">
        <f t="shared" si="2"/>
        <v>8.5999999999999998E-4</v>
      </c>
    </row>
    <row r="49" spans="11:13">
      <c r="K49" s="2" t="s">
        <v>40</v>
      </c>
      <c r="L49" s="2">
        <v>0.85099999999999998</v>
      </c>
      <c r="M49" s="8">
        <f t="shared" si="2"/>
        <v>8.5099999999999998E-4</v>
      </c>
    </row>
    <row r="50" spans="11:13">
      <c r="K50" s="2" t="s">
        <v>77</v>
      </c>
      <c r="L50" s="2">
        <v>1</v>
      </c>
      <c r="M50" s="8">
        <f t="shared" si="2"/>
        <v>1E-3</v>
      </c>
    </row>
    <row r="51" spans="11:13">
      <c r="K51" s="2" t="s">
        <v>78</v>
      </c>
      <c r="L51" s="2">
        <v>1</v>
      </c>
      <c r="M51" s="8">
        <f t="shared" si="2"/>
        <v>1E-3</v>
      </c>
    </row>
    <row r="52" spans="11:13">
      <c r="K52" s="2" t="s">
        <v>79</v>
      </c>
      <c r="L52" s="2">
        <v>0.8</v>
      </c>
      <c r="M52" s="8">
        <f t="shared" si="2"/>
        <v>8.0000000000000004E-4</v>
      </c>
    </row>
    <row r="53" spans="11:13">
      <c r="K53" s="2" t="s">
        <v>80</v>
      </c>
      <c r="L53" s="2">
        <v>5.8939999999999999E-3</v>
      </c>
      <c r="M53" s="8">
        <f t="shared" si="2"/>
        <v>5.8939999999999998E-6</v>
      </c>
    </row>
    <row r="54" spans="11:13">
      <c r="K54" s="2" t="s">
        <v>82</v>
      </c>
      <c r="L54" s="2">
        <v>0</v>
      </c>
      <c r="M54" s="8">
        <f t="shared" si="2"/>
        <v>0</v>
      </c>
    </row>
    <row r="55" spans="11:13">
      <c r="K55" s="2" t="s">
        <v>83</v>
      </c>
      <c r="L55" s="2">
        <v>1</v>
      </c>
      <c r="M55" s="8">
        <f t="shared" si="2"/>
        <v>1E-3</v>
      </c>
    </row>
    <row r="56" spans="11:13">
      <c r="K56" s="2" t="s">
        <v>84</v>
      </c>
      <c r="L56" s="2">
        <v>1.78</v>
      </c>
      <c r="M56" s="8">
        <f t="shared" si="2"/>
        <v>1.7800000000000001E-3</v>
      </c>
    </row>
    <row r="57" spans="11:13">
      <c r="K57" s="2" t="s">
        <v>9</v>
      </c>
      <c r="L57" s="2">
        <v>19.05</v>
      </c>
      <c r="M57" s="8">
        <f t="shared" si="2"/>
        <v>1.9050000000000001E-2</v>
      </c>
    </row>
    <row r="58" spans="11:13">
      <c r="K58" s="2" t="s">
        <v>10</v>
      </c>
      <c r="L58" s="2">
        <v>19.05</v>
      </c>
      <c r="M58" s="8">
        <f t="shared" si="2"/>
        <v>1.9050000000000001E-2</v>
      </c>
    </row>
    <row r="59" spans="11:13">
      <c r="K59" s="2" t="s">
        <v>11</v>
      </c>
      <c r="L59" s="2">
        <v>11.34</v>
      </c>
      <c r="M59" s="8">
        <f t="shared" si="2"/>
        <v>1.1339999999999999E-2</v>
      </c>
    </row>
    <row r="60" spans="11:13">
      <c r="K60" s="2" t="s">
        <v>12</v>
      </c>
      <c r="L60" s="2">
        <v>0.70030999999999999</v>
      </c>
      <c r="M60" s="8">
        <f t="shared" si="2"/>
        <v>7.0031E-4</v>
      </c>
    </row>
  </sheetData>
  <phoneticPr fontId="4" type="noConversion"/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G86"/>
  <sheetViews>
    <sheetView tabSelected="1" workbookViewId="0">
      <selection activeCell="A2" sqref="A2:A25"/>
    </sheetView>
  </sheetViews>
  <sheetFormatPr baseColWidth="10" defaultColWidth="8.83203125" defaultRowHeight="15" x14ac:dyDescent="0"/>
  <cols>
    <col min="1" max="1" width="11.5" customWidth="1"/>
  </cols>
  <sheetData>
    <row r="1" spans="1:33" s="4" customFormat="1" ht="15" customHeight="1">
      <c r="B1" s="4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4" t="s">
        <v>97</v>
      </c>
      <c r="H1" s="4" t="s">
        <v>98</v>
      </c>
      <c r="I1" s="4" t="s">
        <v>99</v>
      </c>
      <c r="J1" s="4" t="s">
        <v>100</v>
      </c>
      <c r="L1" s="4" t="s">
        <v>101</v>
      </c>
      <c r="P1" s="4" t="s">
        <v>102</v>
      </c>
      <c r="T1" s="4" t="s">
        <v>103</v>
      </c>
      <c r="X1" s="4" t="s">
        <v>104</v>
      </c>
      <c r="AB1" s="4" t="s">
        <v>105</v>
      </c>
      <c r="AF1" s="4" t="s">
        <v>106</v>
      </c>
    </row>
    <row r="2" spans="1:33" ht="15" customHeight="1">
      <c r="A2" t="str">
        <f t="shared" ref="A2:A33" si="0">B2&amp;C2&amp;D2</f>
        <v>@PART[KA_Converter_250_01N]:AFTER[Karbonite]:NEEDS[RealFuels]_x000D_{_x000D_ MODULE_x000D_ {_x000D_  name = REGO_ModuleResourceConverter_x000D_  ConverterName = Azine, LOX_x000D_  StartActionName = Start Azine, LOX_x000D_  StopActionName = Stop Azine, LOX_x000D_  conversionRate = 1_x000D_  inputResources = ElectricCharge, 2, Karbonite, 1_x000D_  outputResources = Aerozine50, 1.06943544155199, False, LqdOxygen, 1.01695809636349, True_x000D_ }_x000D_}_x000D__x000D_@PART[KA_Converter_125_01N]:AFTER[Karbonite]:NEEDS[RealFuels]_x000D_{_x000D_ MODULE_x000D_ {_x000D_  name = REGO_ModuleResourceConverter_x000D_  ConverterName = Azine, LOX_x000D_  StartActionName = Start Azine, LOX_x000D_  StopActionName = Stop Azine, LOX_x000D_  conversionRate = 0.5_x000D_  inputResources = ElectricCharge, 2, Karbonite, 1_x000D_  outputResources = Aerozine50,  1.06943544155199, False, LqdOxygen, 1.01695809636349, True_x000D_ }_x000D_}_x000D__x000D_</v>
      </c>
      <c r="B2" s="6" t="str">
        <f>IF(ISBLANK(Outputs!E2),"",IF(Outputs!A2="Distiller","@PART[KA_Distiller_250_01]:AFTER[Karbonite]:NEEDS[RealFuels]",IF(Outputs!A2="DistillerM","@PART[KA_Distiller_250_01M]:AFTER[Karbonite]:NEEDS[RealFuels]",IF(Outputs!A2="ConverterC","@PART[KA_Converter_250_01]:AFTER[Karbonite]:NEEDS[RealFuels]",IF(Outputs!A2="ConverterN","@PART[KA_Converter_250_01N]:AFTER[Karbonite]:NEEDS[RealFuels]",IF(Outputs!A2="ConverterH","@PART[KA_Converter_250_01H]:AFTER[Karbonite]:NEEDS[RealFuels]",IF(Outputs!A2="ConverterO","@PART[KA_Converter_250_01O]:AFTER[Karbonite]:NEEDS[RealFuels]","ERROR!"))))))&amp;"
{
 MODULE
 {
  name = REGO_ModuleResourceConverter
  ConverterName = "&amp;$E2&amp;"
  StartActionName = Start "&amp;$E2&amp;"
  StopActionName = Stop "&amp;$E2&amp;"
  conversionRate = 1
  inputResources = "&amp;$G2&amp;H2&amp;L2&amp;P2&amp;"
  outputResources = "&amp;T2&amp;X2&amp;AB2&amp;AF2&amp;"
 }
}
")</f>
        <v>@PART[KA_Converter_250_01N]:AFTER[Karbonite]:NEEDS[RealFuels]_x000D_{_x000D_ MODULE_x000D_ {_x000D_  name = REGO_ModuleResourceConverter_x000D_  ConverterName = Azine, LOX_x000D_  StartActionName = Start Azine, LOX_x000D_  StopActionName = Stop Azine, LOX_x000D_  conversionRate = 1_x000D_  inputResources = ElectricCharge, 2, Karbonite, 1_x000D_  outputResources = Aerozine50, 1.06943544155199, False, LqdOxygen, 1.01695809636349, True_x000D_ }_x000D_}_x000D__x000D_</v>
      </c>
      <c r="C2" s="6" t="str">
        <f>IF(ISBLANK(Outputs!E2),"",IF(Outputs!A2="Distiller","@PART[KA_Distiller_125_01]:AFTER[Karbonite]:NEEDS[RealFuels]",IF(Outputs!A2="DistillerM","@PART[KA_Distiller_125_01M]:AFTER[Karbonite]:NEEDS[RealFuels]",IF(Outputs!A2="ConverterC","@PART[KA_Converter_125_01]:AFTER[Karbonite]:NEEDS[RealFuels]",IF(Outputs!A2="ConverterN","@PART[KA_Converter_125_01N]:AFTER[Karbonite]:NEEDS[RealFuels]",IF(Outputs!A2="ConverterH","@PART[KA_Converter_125_01H]:AFTER[Karbonite]:NEEDS[RealFuels]",IF(Outputs!A2="ConverterO","@PART[KA_Converter_125_01O]:AFTER[Karbonite]:NEEDS[RealFuels]","ERROR!"))))))&amp;"
{
 MODULE
 {
  name = REGO_ModuleResourceConverter
  ConverterName = "&amp;$E2&amp;"
  StartActionName = Start "&amp;$E2&amp;"
  StopActionName = Stop "&amp;$E2&amp;"
  conversionRate = 0.5
  inputResources = "&amp;$G2&amp;I2&amp;M2&amp;Q2&amp;"
  outputResources = "&amp;U2&amp;Y2&amp;AC2&amp;AG2&amp;"
 }
}
")</f>
        <v>@PART[KA_Converter_125_01N]:AFTER[Karbonite]:NEEDS[RealFuels]_x000D_{_x000D_ MODULE_x000D_ {_x000D_  name = REGO_ModuleResourceConverter_x000D_  ConverterName = Azine, LOX_x000D_  StartActionName = Start Azine, LOX_x000D_  StopActionName = Stop Azine, LOX_x000D_  conversionRate = 0.5_x000D_  inputResources = ElectricCharge, 2, Karbonite, 1_x000D_  outputResources = Aerozine50,  1.06943544155199, False, LqdOxygen, 1.01695809636349, True_x000D_ }_x000D_}_x000D__x000D_</v>
      </c>
      <c r="E2" t="str">
        <f>IF(ISBLANK(VLOOKUP(Outputs!Q2,Density,6,0)),Outputs!Q2,VLOOKUP(Outputs!Q2,Density,6,0))&amp;IF(ISBLANK(Outputs!U2),"",", "&amp;IF(ISBLANK(VLOOKUP(Outputs!U2,Density,6,0)),Outputs!U2,VLOOKUP(Outputs!U2,Density,6,0)))&amp;IF(ISBLANK(Outputs!Y2),"",", "&amp;IF(ISBLANK(VLOOKUP(Outputs!Y2,Density,6,0)),Outputs!Y2,VLOOKUP(Outputs!Y2,Density,6,0))&amp;IF(ISBLANK(Outputs!AC2),"",", "&amp;IF(ISBLANK(VLOOKUP(Outputs!AC2,Density,6,0)),Outputs!AC2,VLOOKUP(Outputs!AC2,Density,6,0))))</f>
        <v>Azine, LOX</v>
      </c>
      <c r="F2" t="str">
        <f>IF(ISBLANK(VLOOKUP(Outputs!E2,Density,6,0)),Outputs!E2,VLOOKUP(Outputs!E2,Density,6,0))&amp;IF(ISBLANK(Outputs!I2),"",", "&amp;IF(ISBLANK(VLOOKUP(Outputs!I2,Density,6,0)),Outputs!I2,VLOOKUP(Outputs!I2,Density,6,0)))&amp;IF(ISBLANK(Outputs!M2),"",", "&amp;IF(ISBLANK(VLOOKUP(Outputs!M2,Density,6,0)),Outputs!M2,VLOOKUP(Outputs!M2,Density,6,0)))</f>
        <v>Karbonite</v>
      </c>
      <c r="G2" t="str">
        <f>IF(ISBLANK(Outputs!E2),"","ElectricCharge, "&amp;Outputs!B2)</f>
        <v>ElectricCharge, 2</v>
      </c>
      <c r="H2" t="str">
        <f>IF(ISBLANK(Outputs!E2),"",", "&amp;Outputs!E2&amp;", "&amp;Outputs!H2)</f>
        <v>, Karbonite, 1</v>
      </c>
      <c r="I2" t="str">
        <f>IF(ISBLANK(Outputs!E2),"",", "&amp;Outputs!E2&amp;", "&amp;Outputs!H2)</f>
        <v>, Karbonite, 1</v>
      </c>
      <c r="L2" t="str">
        <f>IF(ISBLANK(Outputs!I2),"",", "&amp;Outputs!I2&amp;", "&amp;Outputs!L2)</f>
        <v/>
      </c>
      <c r="M2" t="str">
        <f>IF(ISBLANK(Outputs!I2),"",", "&amp;Outputs!I2&amp;", "&amp;Outputs!L2)</f>
        <v/>
      </c>
      <c r="P2" t="str">
        <f>IF(ISBLANK(Outputs!M2),"",", "&amp;Outputs!M2&amp;", "&amp;Outputs!P2)</f>
        <v/>
      </c>
      <c r="Q2" t="str">
        <f>IF(ISBLANK(Outputs!M2),"",", "&amp;Outputs!M2&amp;", "&amp;Outputs!P2)</f>
        <v/>
      </c>
      <c r="T2" t="str">
        <f>IF(ISBLANK(Outputs!Q2),"",Outputs!Q2&amp;", "&amp;Outputs!T2&amp;", False")</f>
        <v>Aerozine50, 1.06943544155199, False</v>
      </c>
      <c r="U2" t="str">
        <f>IF(ISBLANK(Outputs!Q2),"",Outputs!Q2&amp;",  "&amp;Outputs!T2&amp;", False")</f>
        <v>Aerozine50,  1.06943544155199, False</v>
      </c>
      <c r="X2" t="str">
        <f>IF(ISBLANK(Outputs!U2),"",", "&amp;Outputs!U2&amp;", "&amp;Outputs!X2&amp;", True")</f>
        <v>, LqdOxygen, 1.01695809636349, True</v>
      </c>
      <c r="Y2" t="str">
        <f>IF(ISBLANK(Outputs!U2),"",", "&amp;Outputs!U2&amp;", "&amp;Outputs!X2&amp;", True")</f>
        <v>, LqdOxygen, 1.01695809636349, True</v>
      </c>
      <c r="AB2" t="str">
        <f>IF(ISBLANK(Outputs!Y2),"",", "&amp;Outputs!Y2&amp;", "&amp;Outputs!AB2&amp;", True")</f>
        <v/>
      </c>
      <c r="AC2" t="str">
        <f>IF(ISBLANK(Outputs!Y2),"",", "&amp;Outputs!Y2&amp;", "&amp;Outputs!AB2&amp;", True")</f>
        <v/>
      </c>
      <c r="AF2" t="str">
        <f>IF(ISBLANK(Outputs!AC2),"",", "&amp;Outputs!AC2&amp;", "&amp;Outputs!AF2&amp;", True")</f>
        <v/>
      </c>
      <c r="AG2" t="str">
        <f>IF(ISBLANK(Outputs!AC2),"",", "&amp;Outputs!AC2&amp;", "&amp;Outputs!AF2&amp;", True")</f>
        <v/>
      </c>
    </row>
    <row r="3" spans="1:33" ht="15" customHeight="1">
      <c r="A3" t="str">
        <f t="shared" si="0"/>
        <v>@PART[KA_Converter_250_01N]:AFTER[Karbonite]:NEEDS[RealFuels]_x000D_{_x000D_ MODULE_x000D_ {_x000D_  name = REGO_ModuleResourceConverter_x000D_  ConverterName = Hydyne, LOX, Hzine_x000D_  StartActionName = Start Hydyne, LOX, Hzine_x000D_  StopActionName = Stop Hydyne, LOX, Hzine_x000D_  conversionRate = 1_x000D_  inputResources = ElectricCharge, 2, Karbonite, 1_x000D_  outputResources = Hydyne, 1.1644502220112, False, LqdOxygen, 1.01695809636349, True, Hydrazine, 0.0826714788616067, True_x000D_ }_x000D_}_x000D__x000D_@PART[KA_Converter_125_01N]:AFTER[Karbonite]:NEEDS[RealFuels]_x000D_{_x000D_ MODULE_x000D_ {_x000D_  name = REGO_ModuleResourceConverter_x000D_  ConverterName = Hydyne, LOX, Hzine_x000D_  StartActionName = Start Hydyne, LOX, Hzine_x000D_  StopActionName = Stop Hydyne, LOX, Hzine_x000D_  conversionRate = 0.5_x000D_  inputResources = ElectricCharge, 2, Karbonite, 1_x000D_  outputResources = Hydyne,  1.1644502220112, False, LqdOxygen, 1.01695809636349, True, Hydrazine, 0.0826714788616067, True_x000D_ }_x000D_}_x000D__x000D_</v>
      </c>
      <c r="B3" s="6" t="str">
        <f>IF(ISBLANK(Outputs!E3),"",IF(Outputs!A3="Distiller","@PART[KA_Distiller_250_01]:AFTER[Karbonite]:NEEDS[RealFuels]",IF(Outputs!A3="DistillerM","@PART[KA_Distiller_250_01M]:AFTER[Karbonite]:NEEDS[RealFuels]",IF(Outputs!A3="ConverterC","@PART[KA_Converter_250_01]:AFTER[Karbonite]:NEEDS[RealFuels]",IF(Outputs!A3="ConverterN","@PART[KA_Converter_250_01N]:AFTER[Karbonite]:NEEDS[RealFuels]",IF(Outputs!A3="ConverterH","@PART[KA_Converter_250_01H]:AFTER[Karbonite]:NEEDS[RealFuels]",IF(Outputs!A3="ConverterO","@PART[KA_Converter_250_01O]:AFTER[Karbonite]:NEEDS[RealFuels]","ERROR!"))))))&amp;"
{
 MODULE
 {
  name = REGO_ModuleResourceConverter
  ConverterName = "&amp;$E3&amp;"
  StartActionName = Start "&amp;$E3&amp;"
  StopActionName = Stop "&amp;$E3&amp;"
  conversionRate = 1
  inputResources = "&amp;$G3&amp;H3&amp;L3&amp;P3&amp;"
  outputResources = "&amp;T3&amp;X3&amp;AB3&amp;AF3&amp;"
 }
}
")</f>
        <v>@PART[KA_Converter_250_01N]:AFTER[Karbonite]:NEEDS[RealFuels]_x000D_{_x000D_ MODULE_x000D_ {_x000D_  name = REGO_ModuleResourceConverter_x000D_  ConverterName = Hydyne, LOX, Hzine_x000D_  StartActionName = Start Hydyne, LOX, Hzine_x000D_  StopActionName = Stop Hydyne, LOX, Hzine_x000D_  conversionRate = 1_x000D_  inputResources = ElectricCharge, 2, Karbonite, 1_x000D_  outputResources = Hydyne, 1.1644502220112, False, LqdOxygen, 1.01695809636349, True, Hydrazine, 0.0826714788616067, True_x000D_ }_x000D_}_x000D__x000D_</v>
      </c>
      <c r="C3" s="6" t="str">
        <f>IF(ISBLANK(Outputs!E3),"",IF(Outputs!A3="Distiller","@PART[KA_Distiller_125_01]:AFTER[Karbonite]:NEEDS[RealFuels]",IF(Outputs!A3="DistillerM","@PART[KA_Distiller_125_01M]:AFTER[Karbonite]:NEEDS[RealFuels]",IF(Outputs!A3="ConverterC","@PART[KA_Converter_125_01]:AFTER[Karbonite]:NEEDS[RealFuels]",IF(Outputs!A3="ConverterN","@PART[KA_Converter_125_01N]:AFTER[Karbonite]:NEEDS[RealFuels]",IF(Outputs!A3="ConverterH","@PART[KA_Converter_125_01H]:AFTER[Karbonite]:NEEDS[RealFuels]",IF(Outputs!A3="ConverterO","@PART[KA_Converter_125_01O]:AFTER[Karbonite]:NEEDS[RealFuels]","ERROR!"))))))&amp;"
{
 MODULE
 {
  name = REGO_ModuleResourceConverter
  ConverterName = "&amp;$E3&amp;"
  StartActionName = Start "&amp;$E3&amp;"
  StopActionName = Stop "&amp;$E3&amp;"
  conversionRate = 0.5
  inputResources = "&amp;$G3&amp;I3&amp;M3&amp;Q3&amp;"
  outputResources = "&amp;U3&amp;Y3&amp;AC3&amp;AG3&amp;"
 }
}
")</f>
        <v>@PART[KA_Converter_125_01N]:AFTER[Karbonite]:NEEDS[RealFuels]_x000D_{_x000D_ MODULE_x000D_ {_x000D_  name = REGO_ModuleResourceConverter_x000D_  ConverterName = Hydyne, LOX, Hzine_x000D_  StartActionName = Start Hydyne, LOX, Hzine_x000D_  StopActionName = Stop Hydyne, LOX, Hzine_x000D_  conversionRate = 0.5_x000D_  inputResources = ElectricCharge, 2, Karbonite, 1_x000D_  outputResources = Hydyne,  1.1644502220112, False, LqdOxygen, 1.01695809636349, True, Hydrazine, 0.0826714788616067, True_x000D_ }_x000D_}_x000D__x000D_</v>
      </c>
      <c r="E3" t="str">
        <f>IF(ISBLANK(VLOOKUP(Outputs!Q3,Density,6,0)),Outputs!Q3,VLOOKUP(Outputs!Q3,Density,6,0))&amp;IF(ISBLANK(Outputs!U3),"",", "&amp;IF(ISBLANK(VLOOKUP(Outputs!U3,Density,6,0)),Outputs!U3,VLOOKUP(Outputs!U3,Density,6,0)))&amp;IF(ISBLANK(Outputs!Y3),"",", "&amp;IF(ISBLANK(VLOOKUP(Outputs!Y3,Density,6,0)),Outputs!Y3,VLOOKUP(Outputs!Y3,Density,6,0))&amp;IF(ISBLANK(Outputs!AC3),"",", "&amp;IF(ISBLANK(VLOOKUP(Outputs!AC3,Density,6,0)),Outputs!AC3,VLOOKUP(Outputs!AC3,Density,6,0))))</f>
        <v>Hydyne, LOX, Hzine</v>
      </c>
      <c r="F3" t="str">
        <f>IF(ISBLANK(VLOOKUP(Outputs!E3,Density,6,0)),Outputs!E3,VLOOKUP(Outputs!E3,Density,6,0))&amp;IF(ISBLANK(Outputs!I3),"",", "&amp;IF(ISBLANK(VLOOKUP(Outputs!I3,Density,6,0)),Outputs!I3,VLOOKUP(Outputs!I3,Density,6,0)))&amp;IF(ISBLANK(Outputs!M3),"",", "&amp;IF(ISBLANK(VLOOKUP(Outputs!M3,Density,6,0)),Outputs!M3,VLOOKUP(Outputs!M3,Density,6,0)))</f>
        <v>Karbonite</v>
      </c>
      <c r="G3" t="str">
        <f>IF(ISBLANK(Outputs!E3),"","ElectricCharge, "&amp;Outputs!B3)</f>
        <v>ElectricCharge, 2</v>
      </c>
      <c r="H3" t="str">
        <f>IF(ISBLANK(Outputs!E3),"",", "&amp;Outputs!E3&amp;", "&amp;Outputs!H3)</f>
        <v>, Karbonite, 1</v>
      </c>
      <c r="I3" t="str">
        <f>IF(ISBLANK(Outputs!E3),"",", "&amp;Outputs!E3&amp;", "&amp;Outputs!H3)</f>
        <v>, Karbonite, 1</v>
      </c>
      <c r="L3" t="str">
        <f>IF(ISBLANK(Outputs!I3),"",", "&amp;Outputs!I3&amp;", "&amp;Outputs!L3)</f>
        <v/>
      </c>
      <c r="M3" t="str">
        <f>IF(ISBLANK(Outputs!I3),"",", "&amp;Outputs!I3&amp;", "&amp;Outputs!L3)</f>
        <v/>
      </c>
      <c r="P3" t="str">
        <f>IF(ISBLANK(Outputs!M3),"",", "&amp;Outputs!M3&amp;", "&amp;Outputs!P3)</f>
        <v/>
      </c>
      <c r="Q3" t="str">
        <f>IF(ISBLANK(Outputs!M3),"",", "&amp;Outputs!M3&amp;", "&amp;Outputs!P3)</f>
        <v/>
      </c>
      <c r="T3" t="str">
        <f>IF(ISBLANK(Outputs!Q3),"",Outputs!Q3&amp;", "&amp;Outputs!T3&amp;", False")</f>
        <v>Hydyne, 1.1644502220112, False</v>
      </c>
      <c r="U3" t="str">
        <f>IF(ISBLANK(Outputs!Q3),"",Outputs!Q3&amp;",  "&amp;Outputs!T3&amp;", False")</f>
        <v>Hydyne,  1.1644502220112, False</v>
      </c>
      <c r="X3" t="str">
        <f>IF(ISBLANK(Outputs!U3),"",", "&amp;Outputs!U3&amp;", "&amp;Outputs!X3&amp;", True")</f>
        <v>, LqdOxygen, 1.01695809636349, True</v>
      </c>
      <c r="Y3" t="str">
        <f>IF(ISBLANK(Outputs!U3),"",", "&amp;Outputs!U3&amp;", "&amp;Outputs!X3&amp;", True")</f>
        <v>, LqdOxygen, 1.01695809636349, True</v>
      </c>
      <c r="AB3" t="str">
        <f>IF(ISBLANK(Outputs!Y3),"",", "&amp;Outputs!Y3&amp;", "&amp;Outputs!AB3&amp;", True")</f>
        <v>, Hydrazine, 0.0826714788616067, True</v>
      </c>
      <c r="AC3" t="str">
        <f>IF(ISBLANK(Outputs!Y3),"",", "&amp;Outputs!Y3&amp;", "&amp;Outputs!AB3&amp;", True")</f>
        <v>, Hydrazine, 0.0826714788616067, True</v>
      </c>
      <c r="AF3" t="str">
        <f>IF(ISBLANK(Outputs!AC3),"",", "&amp;Outputs!AC3&amp;", "&amp;Outputs!AF3&amp;", True")</f>
        <v/>
      </c>
      <c r="AG3" t="str">
        <f>IF(ISBLANK(Outputs!AC3),"",", "&amp;Outputs!AC3&amp;", "&amp;Outputs!AF3&amp;", True")</f>
        <v/>
      </c>
    </row>
    <row r="4" spans="1:33" ht="15" customHeight="1">
      <c r="A4" t="str">
        <f t="shared" si="0"/>
        <v>@PART[KA_Converter_250_01N]:AFTER[Karbonite]:NEEDS[RealFuels]_x000D_{_x000D_ MODULE_x000D_ {_x000D_  name = REGO_ModuleResourceConverter_x000D_  ConverterName = Ammonia, LOX_x000D_  StartActionName = Start Ammonia, LOX_x000D_  StopActionName = Stop Ammonia, LOX_x000D_  conversionRate = 1_x000D_  inputResources = ElectricCharge, 1.5, Karbonite, 1_x000D_  outputResources = LqdAmmonia, 1.02245918516123, False, LqdOxygen, 1.01695809636349, True_x000D_ }_x000D_}_x000D__x000D_@PART[KA_Converter_125_01N]:AFTER[Karbonite]:NEEDS[RealFuels]_x000D_{_x000D_ MODULE_x000D_ {_x000D_  name = REGO_ModuleResourceConverter_x000D_  ConverterName = Ammonia, LOX_x000D_  StartActionName = Start Ammonia, LOX_x000D_  StopActionName = Stop Ammonia, LOX_x000D_  conversionRate = 0.5_x000D_  inputResources = ElectricCharge, 1.5, Karbonite, 1_x000D_  outputResources = LqdAmmonia,  1.02245918516123, False, LqdOxygen, 1.01695809636349, True_x000D_ }_x000D_}_x000D__x000D_</v>
      </c>
      <c r="B4" s="6" t="str">
        <f>IF(ISBLANK(Outputs!E4),"",IF(Outputs!A4="Distiller","@PART[KA_Distiller_250_01]:AFTER[Karbonite]:NEEDS[RealFuels]",IF(Outputs!A4="DistillerM","@PART[KA_Distiller_250_01M]:AFTER[Karbonite]:NEEDS[RealFuels]",IF(Outputs!A4="ConverterC","@PART[KA_Converter_250_01]:AFTER[Karbonite]:NEEDS[RealFuels]",IF(Outputs!A4="ConverterN","@PART[KA_Converter_250_01N]:AFTER[Karbonite]:NEEDS[RealFuels]",IF(Outputs!A4="ConverterH","@PART[KA_Converter_250_01H]:AFTER[Karbonite]:NEEDS[RealFuels]",IF(Outputs!A4="ConverterO","@PART[KA_Converter_250_01O]:AFTER[Karbonite]:NEEDS[RealFuels]","ERROR!"))))))&amp;"
{
 MODULE
 {
  name = REGO_ModuleResourceConverter
  ConverterName = "&amp;$E4&amp;"
  StartActionName = Start "&amp;$E4&amp;"
  StopActionName = Stop "&amp;$E4&amp;"
  conversionRate = 1
  inputResources = "&amp;$G4&amp;H4&amp;L4&amp;P4&amp;"
  outputResources = "&amp;T4&amp;X4&amp;AB4&amp;AF4&amp;"
 }
}
")</f>
        <v>@PART[KA_Converter_250_01N]:AFTER[Karbonite]:NEEDS[RealFuels]_x000D_{_x000D_ MODULE_x000D_ {_x000D_  name = REGO_ModuleResourceConverter_x000D_  ConverterName = Ammonia, LOX_x000D_  StartActionName = Start Ammonia, LOX_x000D_  StopActionName = Stop Ammonia, LOX_x000D_  conversionRate = 1_x000D_  inputResources = ElectricCharge, 1.5, Karbonite, 1_x000D_  outputResources = LqdAmmonia, 1.02245918516123, False, LqdOxygen, 1.01695809636349, True_x000D_ }_x000D_}_x000D__x000D_</v>
      </c>
      <c r="C4" s="6" t="str">
        <f>IF(ISBLANK(Outputs!E4),"",IF(Outputs!A4="Distiller","@PART[KA_Distiller_125_01]:AFTER[Karbonite]:NEEDS[RealFuels]",IF(Outputs!A4="DistillerM","@PART[KA_Distiller_125_01M]:AFTER[Karbonite]:NEEDS[RealFuels]",IF(Outputs!A4="ConverterC","@PART[KA_Converter_125_01]:AFTER[Karbonite]:NEEDS[RealFuels]",IF(Outputs!A4="ConverterN","@PART[KA_Converter_125_01N]:AFTER[Karbonite]:NEEDS[RealFuels]",IF(Outputs!A4="ConverterH","@PART[KA_Converter_125_01H]:AFTER[Karbonite]:NEEDS[RealFuels]",IF(Outputs!A4="ConverterO","@PART[KA_Converter_125_01O]:AFTER[Karbonite]:NEEDS[RealFuels]","ERROR!"))))))&amp;"
{
 MODULE
 {
  name = REGO_ModuleResourceConverter
  ConverterName = "&amp;$E4&amp;"
  StartActionName = Start "&amp;$E4&amp;"
  StopActionName = Stop "&amp;$E4&amp;"
  conversionRate = 0.5
  inputResources = "&amp;$G4&amp;I4&amp;M4&amp;Q4&amp;"
  outputResources = "&amp;U4&amp;Y4&amp;AC4&amp;AG4&amp;"
 }
}
")</f>
        <v>@PART[KA_Converter_125_01N]:AFTER[Karbonite]:NEEDS[RealFuels]_x000D_{_x000D_ MODULE_x000D_ {_x000D_  name = REGO_ModuleResourceConverter_x000D_  ConverterName = Ammonia, LOX_x000D_  StartActionName = Start Ammonia, LOX_x000D_  StopActionName = Stop Ammonia, LOX_x000D_  conversionRate = 0.5_x000D_  inputResources = ElectricCharge, 1.5, Karbonite, 1_x000D_  outputResources = LqdAmmonia,  1.02245918516123, False, LqdOxygen, 1.01695809636349, True_x000D_ }_x000D_}_x000D__x000D_</v>
      </c>
      <c r="E4" t="str">
        <f>IF(ISBLANK(VLOOKUP(Outputs!Q4,Density,6,0)),Outputs!Q4,VLOOKUP(Outputs!Q4,Density,6,0))&amp;IF(ISBLANK(Outputs!U4),"",", "&amp;IF(ISBLANK(VLOOKUP(Outputs!U4,Density,6,0)),Outputs!U4,VLOOKUP(Outputs!U4,Density,6,0)))&amp;IF(ISBLANK(Outputs!Y4),"",", "&amp;IF(ISBLANK(VLOOKUP(Outputs!Y4,Density,6,0)),Outputs!Y4,VLOOKUP(Outputs!Y4,Density,6,0))&amp;IF(ISBLANK(Outputs!AC4),"",", "&amp;IF(ISBLANK(VLOOKUP(Outputs!AC4,Density,6,0)),Outputs!AC4,VLOOKUP(Outputs!AC4,Density,6,0))))</f>
        <v>Ammonia, LOX</v>
      </c>
      <c r="F4" t="str">
        <f>IF(ISBLANK(VLOOKUP(Outputs!E4,Density,6,0)),Outputs!E4,VLOOKUP(Outputs!E4,Density,6,0))&amp;IF(ISBLANK(Outputs!I4),"",", "&amp;IF(ISBLANK(VLOOKUP(Outputs!I4,Density,6,0)),Outputs!I4,VLOOKUP(Outputs!I4,Density,6,0)))&amp;IF(ISBLANK(Outputs!M4),"",", "&amp;IF(ISBLANK(VLOOKUP(Outputs!M4,Density,6,0)),Outputs!M4,VLOOKUP(Outputs!M4,Density,6,0)))</f>
        <v>Karbonite</v>
      </c>
      <c r="G4" t="str">
        <f>IF(ISBLANK(Outputs!E4),"","ElectricCharge, "&amp;Outputs!B4)</f>
        <v>ElectricCharge, 1.5</v>
      </c>
      <c r="H4" t="str">
        <f>IF(ISBLANK(Outputs!E4),"",", "&amp;Outputs!E4&amp;", "&amp;Outputs!H4)</f>
        <v>, Karbonite, 1</v>
      </c>
      <c r="I4" t="str">
        <f>IF(ISBLANK(Outputs!E4),"",", "&amp;Outputs!E4&amp;", "&amp;Outputs!H4)</f>
        <v>, Karbonite, 1</v>
      </c>
      <c r="L4" t="str">
        <f>IF(ISBLANK(Outputs!I4),"",", "&amp;Outputs!I4&amp;", "&amp;Outputs!L4)</f>
        <v/>
      </c>
      <c r="M4" t="str">
        <f>IF(ISBLANK(Outputs!I4),"",", "&amp;Outputs!I4&amp;", "&amp;Outputs!L4)</f>
        <v/>
      </c>
      <c r="P4" t="str">
        <f>IF(ISBLANK(Outputs!M4),"",", "&amp;Outputs!M4&amp;", "&amp;Outputs!P4)</f>
        <v/>
      </c>
      <c r="Q4" t="str">
        <f>IF(ISBLANK(Outputs!M4),"",", "&amp;Outputs!M4&amp;", "&amp;Outputs!P4)</f>
        <v/>
      </c>
      <c r="T4" t="str">
        <f>IF(ISBLANK(Outputs!Q4),"",Outputs!Q4&amp;", "&amp;Outputs!T4&amp;", False")</f>
        <v>LqdAmmonia, 1.02245918516123, False</v>
      </c>
      <c r="U4" t="str">
        <f>IF(ISBLANK(Outputs!Q4),"",Outputs!Q4&amp;",  "&amp;Outputs!T4&amp;", False")</f>
        <v>LqdAmmonia,  1.02245918516123, False</v>
      </c>
      <c r="X4" t="str">
        <f>IF(ISBLANK(Outputs!U4),"",", "&amp;Outputs!U4&amp;", "&amp;Outputs!X4&amp;", True")</f>
        <v>, LqdOxygen, 1.01695809636349, True</v>
      </c>
      <c r="Y4" t="str">
        <f>IF(ISBLANK(Outputs!U4),"",", "&amp;Outputs!U4&amp;", "&amp;Outputs!X4&amp;", True")</f>
        <v>, LqdOxygen, 1.01695809636349, True</v>
      </c>
      <c r="AB4" t="str">
        <f>IF(ISBLANK(Outputs!Y4),"",", "&amp;Outputs!Y4&amp;", "&amp;Outputs!AB4&amp;", True")</f>
        <v/>
      </c>
      <c r="AC4" t="str">
        <f>IF(ISBLANK(Outputs!Y4),"",", "&amp;Outputs!Y4&amp;", "&amp;Outputs!AB4&amp;", True")</f>
        <v/>
      </c>
      <c r="AF4" t="str">
        <f>IF(ISBLANK(Outputs!AC4),"",", "&amp;Outputs!AC4&amp;", "&amp;Outputs!AF4&amp;", True")</f>
        <v/>
      </c>
      <c r="AG4" t="str">
        <f>IF(ISBLANK(Outputs!AC4),"",", "&amp;Outputs!AC4&amp;", "&amp;Outputs!AF4&amp;", True")</f>
        <v/>
      </c>
    </row>
    <row r="5" spans="1:33" ht="15" customHeight="1">
      <c r="A5" t="str">
        <f t="shared" si="0"/>
        <v>@PART[KA_Converter_250_01N]:AFTER[Karbonite]:NEEDS[RealFuels]_x000D_{_x000D_ MODULE_x000D_ {_x000D_  name = REGO_ModuleResourceConverter_x000D_  ConverterName = MMH, LOX_x000D_  StartActionName = Start MMH, LOX_x000D_  StopActionName = Stop MMH, LOX_x000D_  conversionRate = 1_x000D_  inputResources = ElectricCharge, 2, Karbonite, 1_x000D_  outputResources = MMH, 0.96458773988951, False, LqdOxygen, 1.01695809636349, True_x000D_ }_x000D_}_x000D__x000D_@PART[KA_Converter_125_01N]:AFTER[Karbonite]:NEEDS[RealFuels]_x000D_{_x000D_ MODULE_x000D_ {_x000D_  name = REGO_ModuleResourceConverter_x000D_  ConverterName = MMH, LOX_x000D_  StartActionName = Start MMH, LOX_x000D_  StopActionName = Stop MMH, LOX_x000D_  conversionRate = 0.5_x000D_  inputResources = ElectricCharge, 2, Karbonite, 1_x000D_  outputResources = MMH,  0.96458773988951, False, LqdOxygen, 1.01695809636349, True_x000D_ }_x000D_}_x000D__x000D_</v>
      </c>
      <c r="B5" s="6" t="str">
        <f>IF(ISBLANK(Outputs!E5),"",IF(Outputs!A5="Distiller","@PART[KA_Distiller_250_01]:AFTER[Karbonite]:NEEDS[RealFuels]",IF(Outputs!A5="DistillerM","@PART[KA_Distiller_250_01M]:AFTER[Karbonite]:NEEDS[RealFuels]",IF(Outputs!A5="ConverterC","@PART[KA_Converter_250_01]:AFTER[Karbonite]:NEEDS[RealFuels]",IF(Outputs!A5="ConverterN","@PART[KA_Converter_250_01N]:AFTER[Karbonite]:NEEDS[RealFuels]",IF(Outputs!A5="ConverterH","@PART[KA_Converter_250_01H]:AFTER[Karbonite]:NEEDS[RealFuels]",IF(Outputs!A5="ConverterO","@PART[KA_Converter_250_01O]:AFTER[Karbonite]:NEEDS[RealFuels]","ERROR!"))))))&amp;"
{
 MODULE
 {
  name = REGO_ModuleResourceConverter
  ConverterName = "&amp;$E5&amp;"
  StartActionName = Start "&amp;$E5&amp;"
  StopActionName = Stop "&amp;$E5&amp;"
  conversionRate = 1
  inputResources = "&amp;$G5&amp;H5&amp;L5&amp;P5&amp;"
  outputResources = "&amp;T5&amp;X5&amp;AB5&amp;AF5&amp;"
 }
}
")</f>
        <v>@PART[KA_Converter_250_01N]:AFTER[Karbonite]:NEEDS[RealFuels]_x000D_{_x000D_ MODULE_x000D_ {_x000D_  name = REGO_ModuleResourceConverter_x000D_  ConverterName = MMH, LOX_x000D_  StartActionName = Start MMH, LOX_x000D_  StopActionName = Stop MMH, LOX_x000D_  conversionRate = 1_x000D_  inputResources = ElectricCharge, 2, Karbonite, 1_x000D_  outputResources = MMH, 0.96458773988951, False, LqdOxygen, 1.01695809636349, True_x000D_ }_x000D_}_x000D__x000D_</v>
      </c>
      <c r="C5" s="6" t="str">
        <f>IF(ISBLANK(Outputs!E5),"",IF(Outputs!A5="Distiller","@PART[KA_Distiller_125_01]:AFTER[Karbonite]:NEEDS[RealFuels]",IF(Outputs!A5="DistillerM","@PART[KA_Distiller_125_01M]:AFTER[Karbonite]:NEEDS[RealFuels]",IF(Outputs!A5="ConverterC","@PART[KA_Converter_125_01]:AFTER[Karbonite]:NEEDS[RealFuels]",IF(Outputs!A5="ConverterN","@PART[KA_Converter_125_01N]:AFTER[Karbonite]:NEEDS[RealFuels]",IF(Outputs!A5="ConverterH","@PART[KA_Converter_125_01H]:AFTER[Karbonite]:NEEDS[RealFuels]",IF(Outputs!A5="ConverterO","@PART[KA_Converter_125_01O]:AFTER[Karbonite]:NEEDS[RealFuels]","ERROR!"))))))&amp;"
{
 MODULE
 {
  name = REGO_ModuleResourceConverter
  ConverterName = "&amp;$E5&amp;"
  StartActionName = Start "&amp;$E5&amp;"
  StopActionName = Stop "&amp;$E5&amp;"
  conversionRate = 0.5
  inputResources = "&amp;$G5&amp;I5&amp;M5&amp;Q5&amp;"
  outputResources = "&amp;U5&amp;Y5&amp;AC5&amp;AG5&amp;"
 }
}
")</f>
        <v>@PART[KA_Converter_125_01N]:AFTER[Karbonite]:NEEDS[RealFuels]_x000D_{_x000D_ MODULE_x000D_ {_x000D_  name = REGO_ModuleResourceConverter_x000D_  ConverterName = MMH, LOX_x000D_  StartActionName = Start MMH, LOX_x000D_  StopActionName = Stop MMH, LOX_x000D_  conversionRate = 0.5_x000D_  inputResources = ElectricCharge, 2, Karbonite, 1_x000D_  outputResources = MMH,  0.96458773988951, False, LqdOxygen, 1.01695809636349, True_x000D_ }_x000D_}_x000D__x000D_</v>
      </c>
      <c r="E5" t="str">
        <f>IF(ISBLANK(VLOOKUP(Outputs!Q5,Density,6,0)),Outputs!Q5,VLOOKUP(Outputs!Q5,Density,6,0))&amp;IF(ISBLANK(Outputs!U5),"",", "&amp;IF(ISBLANK(VLOOKUP(Outputs!U5,Density,6,0)),Outputs!U5,VLOOKUP(Outputs!U5,Density,6,0)))&amp;IF(ISBLANK(Outputs!Y5),"",", "&amp;IF(ISBLANK(VLOOKUP(Outputs!Y5,Density,6,0)),Outputs!Y5,VLOOKUP(Outputs!Y5,Density,6,0))&amp;IF(ISBLANK(Outputs!AC5),"",", "&amp;IF(ISBLANK(VLOOKUP(Outputs!AC5,Density,6,0)),Outputs!AC5,VLOOKUP(Outputs!AC5,Density,6,0))))</f>
        <v>MMH, LOX</v>
      </c>
      <c r="F5" t="str">
        <f>IF(ISBLANK(VLOOKUP(Outputs!E5,Density,6,0)),Outputs!E5,VLOOKUP(Outputs!E5,Density,6,0))&amp;IF(ISBLANK(Outputs!I5),"",", "&amp;IF(ISBLANK(VLOOKUP(Outputs!I5,Density,6,0)),Outputs!I5,VLOOKUP(Outputs!I5,Density,6,0)))&amp;IF(ISBLANK(Outputs!M5),"",", "&amp;IF(ISBLANK(VLOOKUP(Outputs!M5,Density,6,0)),Outputs!M5,VLOOKUP(Outputs!M5,Density,6,0)))</f>
        <v>Karbonite</v>
      </c>
      <c r="G5" t="str">
        <f>IF(ISBLANK(Outputs!E5),"","ElectricCharge, "&amp;Outputs!B5)</f>
        <v>ElectricCharge, 2</v>
      </c>
      <c r="H5" t="str">
        <f>IF(ISBLANK(Outputs!E5),"",", "&amp;Outputs!E5&amp;", "&amp;Outputs!H5)</f>
        <v>, Karbonite, 1</v>
      </c>
      <c r="I5" t="str">
        <f>IF(ISBLANK(Outputs!E5),"",", "&amp;Outputs!E5&amp;", "&amp;Outputs!H5)</f>
        <v>, Karbonite, 1</v>
      </c>
      <c r="L5" t="str">
        <f>IF(ISBLANK(Outputs!I5),"",", "&amp;Outputs!I5&amp;", "&amp;Outputs!L5)</f>
        <v/>
      </c>
      <c r="M5" t="str">
        <f>IF(ISBLANK(Outputs!I5),"",", "&amp;Outputs!I5&amp;", "&amp;Outputs!L5)</f>
        <v/>
      </c>
      <c r="P5" t="str">
        <f>IF(ISBLANK(Outputs!M5),"",", "&amp;Outputs!M5&amp;", "&amp;Outputs!P5)</f>
        <v/>
      </c>
      <c r="Q5" t="str">
        <f>IF(ISBLANK(Outputs!M5),"",", "&amp;Outputs!M5&amp;", "&amp;Outputs!P5)</f>
        <v/>
      </c>
      <c r="T5" t="str">
        <f>IF(ISBLANK(Outputs!Q5),"",Outputs!Q5&amp;", "&amp;Outputs!T5&amp;", False")</f>
        <v>MMH, 0.96458773988951, False</v>
      </c>
      <c r="U5" t="str">
        <f>IF(ISBLANK(Outputs!Q5),"",Outputs!Q5&amp;",  "&amp;Outputs!T5&amp;", False")</f>
        <v>MMH,  0.96458773988951, False</v>
      </c>
      <c r="X5" t="str">
        <f>IF(ISBLANK(Outputs!U5),"",", "&amp;Outputs!U5&amp;", "&amp;Outputs!X5&amp;", True")</f>
        <v>, LqdOxygen, 1.01695809636349, True</v>
      </c>
      <c r="Y5" t="str">
        <f>IF(ISBLANK(Outputs!U5),"",", "&amp;Outputs!U5&amp;", "&amp;Outputs!X5&amp;", True")</f>
        <v>, LqdOxygen, 1.01695809636349, True</v>
      </c>
      <c r="AB5" t="str">
        <f>IF(ISBLANK(Outputs!Y5),"",", "&amp;Outputs!Y5&amp;", "&amp;Outputs!AB5&amp;", True")</f>
        <v/>
      </c>
      <c r="AC5" t="str">
        <f>IF(ISBLANK(Outputs!Y5),"",", "&amp;Outputs!Y5&amp;", "&amp;Outputs!AB5&amp;", True")</f>
        <v/>
      </c>
      <c r="AF5" t="str">
        <f>IF(ISBLANK(Outputs!AC5),"",", "&amp;Outputs!AC5&amp;", "&amp;Outputs!AF5&amp;", True")</f>
        <v/>
      </c>
      <c r="AG5" t="str">
        <f>IF(ISBLANK(Outputs!AC5),"",", "&amp;Outputs!AC5&amp;", "&amp;Outputs!AF5&amp;", True")</f>
        <v/>
      </c>
    </row>
    <row r="6" spans="1:33" ht="15" customHeight="1">
      <c r="A6" t="str">
        <f t="shared" si="0"/>
        <v>@PART[KA_Converter_250_01N]:AFTER[Karbonite]:NEEDS[RealFuels]_x000D_{_x000D_ MODULE_x000D_ {_x000D_  name = REGO_ModuleResourceConverter_x000D_  ConverterName = NTO_x000D_  StartActionName = Start NTO_x000D_  StopActionName = Stop NTO_x000D_  conversionRate = 1_x000D_  inputResources = ElectricCharge, 1.5, Karbonite, 1_x000D_  outputResources = NTO, 1.15052686385799, False_x000D_ }_x000D_}_x000D__x000D_@PART[KA_Converter_125_01N]:AFTER[Karbonite]:NEEDS[RealFuels]_x000D_{_x000D_ MODULE_x000D_ {_x000D_  name = REGO_ModuleResourceConverter_x000D_  ConverterName = NTO_x000D_  StartActionName = Start NTO_x000D_  StopActionName = Stop NTO_x000D_  conversionRate = 0.5_x000D_  inputResources = ElectricCharge, 1.5, Karbonite, 1_x000D_  outputResources = NTO,  1.15052686385799, False_x000D_ }_x000D_}_x000D__x000D_</v>
      </c>
      <c r="B6" s="6" t="str">
        <f>IF(ISBLANK(Outputs!E6),"",IF(Outputs!A6="Distiller","@PART[KA_Distiller_250_01]:AFTER[Karbonite]:NEEDS[RealFuels]",IF(Outputs!A6="DistillerM","@PART[KA_Distiller_250_01M]:AFTER[Karbonite]:NEEDS[RealFuels]",IF(Outputs!A6="ConverterC","@PART[KA_Converter_250_01]:AFTER[Karbonite]:NEEDS[RealFuels]",IF(Outputs!A6="ConverterN","@PART[KA_Converter_250_01N]:AFTER[Karbonite]:NEEDS[RealFuels]",IF(Outputs!A6="ConverterH","@PART[KA_Converter_250_01H]:AFTER[Karbonite]:NEEDS[RealFuels]",IF(Outputs!A6="ConverterO","@PART[KA_Converter_250_01O]:AFTER[Karbonite]:NEEDS[RealFuels]","ERROR!"))))))&amp;"
{
 MODULE
 {
  name = REGO_ModuleResourceConverter
  ConverterName = "&amp;$E6&amp;"
  StartActionName = Start "&amp;$E6&amp;"
  StopActionName = Stop "&amp;$E6&amp;"
  conversionRate = 1
  inputResources = "&amp;$G6&amp;H6&amp;L6&amp;P6&amp;"
  outputResources = "&amp;T6&amp;X6&amp;AB6&amp;AF6&amp;"
 }
}
")</f>
        <v>@PART[KA_Converter_250_01N]:AFTER[Karbonite]:NEEDS[RealFuels]_x000D_{_x000D_ MODULE_x000D_ {_x000D_  name = REGO_ModuleResourceConverter_x000D_  ConverterName = NTO_x000D_  StartActionName = Start NTO_x000D_  StopActionName = Stop NTO_x000D_  conversionRate = 1_x000D_  inputResources = ElectricCharge, 1.5, Karbonite, 1_x000D_  outputResources = NTO, 1.15052686385799, False_x000D_ }_x000D_}_x000D__x000D_</v>
      </c>
      <c r="C6" s="6" t="str">
        <f>IF(ISBLANK(Outputs!E6),"",IF(Outputs!A6="Distiller","@PART[KA_Distiller_125_01]:AFTER[Karbonite]:NEEDS[RealFuels]",IF(Outputs!A6="DistillerM","@PART[KA_Distiller_125_01M]:AFTER[Karbonite]:NEEDS[RealFuels]",IF(Outputs!A6="ConverterC","@PART[KA_Converter_125_01]:AFTER[Karbonite]:NEEDS[RealFuels]",IF(Outputs!A6="ConverterN","@PART[KA_Converter_125_01N]:AFTER[Karbonite]:NEEDS[RealFuels]",IF(Outputs!A6="ConverterH","@PART[KA_Converter_125_01H]:AFTER[Karbonite]:NEEDS[RealFuels]",IF(Outputs!A6="ConverterO","@PART[KA_Converter_125_01O]:AFTER[Karbonite]:NEEDS[RealFuels]","ERROR!"))))))&amp;"
{
 MODULE
 {
  name = REGO_ModuleResourceConverter
  ConverterName = "&amp;$E6&amp;"
  StartActionName = Start "&amp;$E6&amp;"
  StopActionName = Stop "&amp;$E6&amp;"
  conversionRate = 0.5
  inputResources = "&amp;$G6&amp;I6&amp;M6&amp;Q6&amp;"
  outputResources = "&amp;U6&amp;Y6&amp;AC6&amp;AG6&amp;"
 }
}
")</f>
        <v>@PART[KA_Converter_125_01N]:AFTER[Karbonite]:NEEDS[RealFuels]_x000D_{_x000D_ MODULE_x000D_ {_x000D_  name = REGO_ModuleResourceConverter_x000D_  ConverterName = NTO_x000D_  StartActionName = Start NTO_x000D_  StopActionName = Stop NTO_x000D_  conversionRate = 0.5_x000D_  inputResources = ElectricCharge, 1.5, Karbonite, 1_x000D_  outputResources = NTO,  1.15052686385799, False_x000D_ }_x000D_}_x000D__x000D_</v>
      </c>
      <c r="E6" t="str">
        <f>IF(ISBLANK(VLOOKUP(Outputs!Q6,Density,6,0)),Outputs!Q6,VLOOKUP(Outputs!Q6,Density,6,0))&amp;IF(ISBLANK(Outputs!U6),"",", "&amp;IF(ISBLANK(VLOOKUP(Outputs!U6,Density,6,0)),Outputs!U6,VLOOKUP(Outputs!U6,Density,6,0)))&amp;IF(ISBLANK(Outputs!Y6),"",", "&amp;IF(ISBLANK(VLOOKUP(Outputs!Y6,Density,6,0)),Outputs!Y6,VLOOKUP(Outputs!Y6,Density,6,0))&amp;IF(ISBLANK(Outputs!AC6),"",", "&amp;IF(ISBLANK(VLOOKUP(Outputs!AC6,Density,6,0)),Outputs!AC6,VLOOKUP(Outputs!AC6,Density,6,0))))</f>
        <v>NTO</v>
      </c>
      <c r="F6" t="str">
        <f>IF(ISBLANK(VLOOKUP(Outputs!E6,Density,6,0)),Outputs!E6,VLOOKUP(Outputs!E6,Density,6,0))&amp;IF(ISBLANK(Outputs!I6),"",", "&amp;IF(ISBLANK(VLOOKUP(Outputs!I6,Density,6,0)),Outputs!I6,VLOOKUP(Outputs!I6,Density,6,0)))&amp;IF(ISBLANK(Outputs!M6),"",", "&amp;IF(ISBLANK(VLOOKUP(Outputs!M6,Density,6,0)),Outputs!M6,VLOOKUP(Outputs!M6,Density,6,0)))</f>
        <v>Karbonite</v>
      </c>
      <c r="G6" t="str">
        <f>IF(ISBLANK(Outputs!E6),"","ElectricCharge, "&amp;Outputs!B6)</f>
        <v>ElectricCharge, 1.5</v>
      </c>
      <c r="H6" t="str">
        <f>IF(ISBLANK(Outputs!E6),"",", "&amp;Outputs!E6&amp;", "&amp;Outputs!H6)</f>
        <v>, Karbonite, 1</v>
      </c>
      <c r="I6" t="str">
        <f>IF(ISBLANK(Outputs!E6),"",", "&amp;Outputs!E6&amp;", "&amp;Outputs!H6)</f>
        <v>, Karbonite, 1</v>
      </c>
      <c r="L6" t="str">
        <f>IF(ISBLANK(Outputs!I6),"",", "&amp;Outputs!I6&amp;", "&amp;Outputs!L6)</f>
        <v/>
      </c>
      <c r="M6" t="str">
        <f>IF(ISBLANK(Outputs!I6),"",", "&amp;Outputs!I6&amp;", "&amp;Outputs!L6)</f>
        <v/>
      </c>
      <c r="P6" t="str">
        <f>IF(ISBLANK(Outputs!M6),"",", "&amp;Outputs!M6&amp;", "&amp;Outputs!P6)</f>
        <v/>
      </c>
      <c r="Q6" t="str">
        <f>IF(ISBLANK(Outputs!M6),"",", "&amp;Outputs!M6&amp;", "&amp;Outputs!P6)</f>
        <v/>
      </c>
      <c r="T6" t="str">
        <f>IF(ISBLANK(Outputs!Q6),"",Outputs!Q6&amp;", "&amp;Outputs!T6&amp;", False")</f>
        <v>NTO, 1.15052686385799, False</v>
      </c>
      <c r="U6" t="str">
        <f>IF(ISBLANK(Outputs!Q6),"",Outputs!Q6&amp;",  "&amp;Outputs!T6&amp;", False")</f>
        <v>NTO,  1.15052686385799, False</v>
      </c>
      <c r="X6" t="str">
        <f>IF(ISBLANK(Outputs!U6),"",", "&amp;Outputs!U6&amp;", "&amp;Outputs!X6&amp;", True")</f>
        <v/>
      </c>
      <c r="Y6" t="str">
        <f>IF(ISBLANK(Outputs!U6),"",", "&amp;Outputs!U6&amp;", "&amp;Outputs!X6&amp;", True")</f>
        <v/>
      </c>
      <c r="AB6" t="str">
        <f>IF(ISBLANK(Outputs!Y6),"",", "&amp;Outputs!Y6&amp;", "&amp;Outputs!AB6&amp;", True")</f>
        <v/>
      </c>
      <c r="AC6" t="str">
        <f>IF(ISBLANK(Outputs!Y6),"",", "&amp;Outputs!Y6&amp;", "&amp;Outputs!AB6&amp;", True")</f>
        <v/>
      </c>
      <c r="AF6" t="str">
        <f>IF(ISBLANK(Outputs!AC6),"",", "&amp;Outputs!AC6&amp;", "&amp;Outputs!AF6&amp;", True")</f>
        <v/>
      </c>
      <c r="AG6" t="str">
        <f>IF(ISBLANK(Outputs!AC6),"",", "&amp;Outputs!AC6&amp;", "&amp;Outputs!AF6&amp;", True")</f>
        <v/>
      </c>
    </row>
    <row r="7" spans="1:33" ht="15" customHeight="1">
      <c r="A7" t="str">
        <f t="shared" si="0"/>
        <v>@PART[KA_Converter_250_01N]:AFTER[Karbonite]:NEEDS[RealFuels]_x000D_{_x000D_ MODULE_x000D_ {_x000D_  name = REGO_ModuleResourceConverter_x000D_  ConverterName = UDMH, LOX_x000D_  StartActionName = Start UDMH, LOX_x000D_  StopActionName = Stop UDMH, LOX_x000D_  conversionRate = 1_x000D_  inputResources = ElectricCharge, 2, Karbonite, 1_x000D_  outputResources = UDMH, 1.37756107717985, False, LqdOxygen, 1.01695809636349, True_x000D_ }_x000D_}_x000D__x000D_@PART[KA_Converter_125_01N]:AFTER[Karbonite]:NEEDS[RealFuels]_x000D_{_x000D_ MODULE_x000D_ {_x000D_  name = REGO_ModuleResourceConverter_x000D_  ConverterName = UDMH, LOX_x000D_  StartActionName = Start UDMH, LOX_x000D_  StopActionName = Stop UDMH, LOX_x000D_  conversionRate = 0.5_x000D_  inputResources = ElectricCharge, 2, Karbonite, 1_x000D_  outputResources = UDMH,  1.37756107717985, False, LqdOxygen, 1.01695809636349, True_x000D_ }_x000D_}_x000D__x000D_</v>
      </c>
      <c r="B7" s="6" t="str">
        <f>IF(ISBLANK(Outputs!E7),"",IF(Outputs!A7="Distiller","@PART[KA_Distiller_250_01]:AFTER[Karbonite]:NEEDS[RealFuels]",IF(Outputs!A7="DistillerM","@PART[KA_Distiller_250_01M]:AFTER[Karbonite]:NEEDS[RealFuels]",IF(Outputs!A7="ConverterC","@PART[KA_Converter_250_01]:AFTER[Karbonite]:NEEDS[RealFuels]",IF(Outputs!A7="ConverterN","@PART[KA_Converter_250_01N]:AFTER[Karbonite]:NEEDS[RealFuels]",IF(Outputs!A7="ConverterH","@PART[KA_Converter_250_01H]:AFTER[Karbonite]:NEEDS[RealFuels]",IF(Outputs!A7="ConverterO","@PART[KA_Converter_250_01O]:AFTER[Karbonite]:NEEDS[RealFuels]","ERROR!"))))))&amp;"
{
 MODULE
 {
  name = REGO_ModuleResourceConverter
  ConverterName = "&amp;$E7&amp;"
  StartActionName = Start "&amp;$E7&amp;"
  StopActionName = Stop "&amp;$E7&amp;"
  conversionRate = 1
  inputResources = "&amp;$G7&amp;H7&amp;L7&amp;P7&amp;"
  outputResources = "&amp;T7&amp;X7&amp;AB7&amp;AF7&amp;"
 }
}
")</f>
        <v>@PART[KA_Converter_250_01N]:AFTER[Karbonite]:NEEDS[RealFuels]_x000D_{_x000D_ MODULE_x000D_ {_x000D_  name = REGO_ModuleResourceConverter_x000D_  ConverterName = UDMH, LOX_x000D_  StartActionName = Start UDMH, LOX_x000D_  StopActionName = Stop UDMH, LOX_x000D_  conversionRate = 1_x000D_  inputResources = ElectricCharge, 2, Karbonite, 1_x000D_  outputResources = UDMH, 1.37756107717985, False, LqdOxygen, 1.01695809636349, True_x000D_ }_x000D_}_x000D__x000D_</v>
      </c>
      <c r="C7" s="6" t="str">
        <f>IF(ISBLANK(Outputs!E7),"",IF(Outputs!A7="Distiller","@PART[KA_Distiller_125_01]:AFTER[Karbonite]:NEEDS[RealFuels]",IF(Outputs!A7="DistillerM","@PART[KA_Distiller_125_01M]:AFTER[Karbonite]:NEEDS[RealFuels]",IF(Outputs!A7="ConverterC","@PART[KA_Converter_125_01]:AFTER[Karbonite]:NEEDS[RealFuels]",IF(Outputs!A7="ConverterN","@PART[KA_Converter_125_01N]:AFTER[Karbonite]:NEEDS[RealFuels]",IF(Outputs!A7="ConverterH","@PART[KA_Converter_125_01H]:AFTER[Karbonite]:NEEDS[RealFuels]",IF(Outputs!A7="ConverterO","@PART[KA_Converter_125_01O]:AFTER[Karbonite]:NEEDS[RealFuels]","ERROR!"))))))&amp;"
{
 MODULE
 {
  name = REGO_ModuleResourceConverter
  ConverterName = "&amp;$E7&amp;"
  StartActionName = Start "&amp;$E7&amp;"
  StopActionName = Stop "&amp;$E7&amp;"
  conversionRate = 0.5
  inputResources = "&amp;$G7&amp;I7&amp;M7&amp;Q7&amp;"
  outputResources = "&amp;U7&amp;Y7&amp;AC7&amp;AG7&amp;"
 }
}
")</f>
        <v>@PART[KA_Converter_125_01N]:AFTER[Karbonite]:NEEDS[RealFuels]_x000D_{_x000D_ MODULE_x000D_ {_x000D_  name = REGO_ModuleResourceConverter_x000D_  ConverterName = UDMH, LOX_x000D_  StartActionName = Start UDMH, LOX_x000D_  StopActionName = Stop UDMH, LOX_x000D_  conversionRate = 0.5_x000D_  inputResources = ElectricCharge, 2, Karbonite, 1_x000D_  outputResources = UDMH,  1.37756107717985, False, LqdOxygen, 1.01695809636349, True_x000D_ }_x000D_}_x000D__x000D_</v>
      </c>
      <c r="E7" t="str">
        <f>IF(ISBLANK(VLOOKUP(Outputs!Q7,Density,6,0)),Outputs!Q7,VLOOKUP(Outputs!Q7,Density,6,0))&amp;IF(ISBLANK(Outputs!U7),"",", "&amp;IF(ISBLANK(VLOOKUP(Outputs!U7,Density,6,0)),Outputs!U7,VLOOKUP(Outputs!U7,Density,6,0)))&amp;IF(ISBLANK(Outputs!Y7),"",", "&amp;IF(ISBLANK(VLOOKUP(Outputs!Y7,Density,6,0)),Outputs!Y7,VLOOKUP(Outputs!Y7,Density,6,0))&amp;IF(ISBLANK(Outputs!AC7),"",", "&amp;IF(ISBLANK(VLOOKUP(Outputs!AC7,Density,6,0)),Outputs!AC7,VLOOKUP(Outputs!AC7,Density,6,0))))</f>
        <v>UDMH, LOX</v>
      </c>
      <c r="F7" t="str">
        <f>IF(ISBLANK(VLOOKUP(Outputs!E7,Density,6,0)),Outputs!E7,VLOOKUP(Outputs!E7,Density,6,0))&amp;IF(ISBLANK(Outputs!I7),"",", "&amp;IF(ISBLANK(VLOOKUP(Outputs!I7,Density,6,0)),Outputs!I7,VLOOKUP(Outputs!I7,Density,6,0)))&amp;IF(ISBLANK(Outputs!M7),"",", "&amp;IF(ISBLANK(VLOOKUP(Outputs!M7,Density,6,0)),Outputs!M7,VLOOKUP(Outputs!M7,Density,6,0)))</f>
        <v>Karbonite</v>
      </c>
      <c r="G7" t="str">
        <f>IF(ISBLANK(Outputs!E7),"","ElectricCharge, "&amp;Outputs!B7)</f>
        <v>ElectricCharge, 2</v>
      </c>
      <c r="H7" t="str">
        <f>IF(ISBLANK(Outputs!E7),"",", "&amp;Outputs!E7&amp;", "&amp;Outputs!H7)</f>
        <v>, Karbonite, 1</v>
      </c>
      <c r="I7" t="str">
        <f>IF(ISBLANK(Outputs!E7),"",", "&amp;Outputs!E7&amp;", "&amp;Outputs!H7)</f>
        <v>, Karbonite, 1</v>
      </c>
      <c r="L7" t="str">
        <f>IF(ISBLANK(Outputs!I7),"",", "&amp;Outputs!I7&amp;", "&amp;Outputs!L7)</f>
        <v/>
      </c>
      <c r="M7" t="str">
        <f>IF(ISBLANK(Outputs!I7),"",", "&amp;Outputs!I7&amp;", "&amp;Outputs!L7)</f>
        <v/>
      </c>
      <c r="P7" t="str">
        <f>IF(ISBLANK(Outputs!M7),"",", "&amp;Outputs!M7&amp;", "&amp;Outputs!P7)</f>
        <v/>
      </c>
      <c r="Q7" t="str">
        <f>IF(ISBLANK(Outputs!M7),"",", "&amp;Outputs!M7&amp;", "&amp;Outputs!P7)</f>
        <v/>
      </c>
      <c r="T7" t="str">
        <f>IF(ISBLANK(Outputs!Q7),"",Outputs!Q7&amp;", "&amp;Outputs!T7&amp;", False")</f>
        <v>UDMH, 1.37756107717985, False</v>
      </c>
      <c r="U7" t="str">
        <f>IF(ISBLANK(Outputs!Q7),"",Outputs!Q7&amp;",  "&amp;Outputs!T7&amp;", False")</f>
        <v>UDMH,  1.37756107717985, False</v>
      </c>
      <c r="X7" t="str">
        <f>IF(ISBLANK(Outputs!U7),"",", "&amp;Outputs!U7&amp;", "&amp;Outputs!X7&amp;", True")</f>
        <v>, LqdOxygen, 1.01695809636349, True</v>
      </c>
      <c r="Y7" t="str">
        <f>IF(ISBLANK(Outputs!U7),"",", "&amp;Outputs!U7&amp;", "&amp;Outputs!X7&amp;", True")</f>
        <v>, LqdOxygen, 1.01695809636349, True</v>
      </c>
      <c r="AB7" t="str">
        <f>IF(ISBLANK(Outputs!Y7),"",", "&amp;Outputs!Y7&amp;", "&amp;Outputs!AB7&amp;", True")</f>
        <v/>
      </c>
      <c r="AC7" t="str">
        <f>IF(ISBLANK(Outputs!Y7),"",", "&amp;Outputs!Y7&amp;", "&amp;Outputs!AB7&amp;", True")</f>
        <v/>
      </c>
      <c r="AF7" t="str">
        <f>IF(ISBLANK(Outputs!AC7),"",", "&amp;Outputs!AC7&amp;", "&amp;Outputs!AF7&amp;", True")</f>
        <v/>
      </c>
      <c r="AG7" t="str">
        <f>IF(ISBLANK(Outputs!AC7),"",", "&amp;Outputs!AC7&amp;", "&amp;Outputs!AF7&amp;", True")</f>
        <v/>
      </c>
    </row>
    <row r="8" spans="1:33" ht="15" customHeight="1">
      <c r="A8" t="str">
        <f t="shared" si="0"/>
        <v>@PART[KA_Converter_250_01O]:AFTER[Karbonite]:NEEDS[RealFuels]_x000D_{_x000D_ MODULE_x000D_ {_x000D_  name = REGO_ModuleResourceConverter_x000D_  ConverterName = Ethanol75, LOX, Hzine, N2_x000D_  StartActionName = Start Ethanol75, LOX, Hzine, N2_x000D_  StopActionName = Stop Ethanol75, LOX, Hzine, N2_x000D_  conversionRate = 1_x000D_  inputResources = ElectricCharge, 1.5, Karbonite, 1_x000D_  outputResources = Ethanol75, 1.42631235359096, False, LqdOxygen, 0.508479048181744, True, Hydrazine, 0.289350176015623, True, Nitrogen, 203.003503054896, True_x000D_ }_x000D_}_x000D__x000D_@PART[KA_Converter_125_01O]:AFTER[Karbonite]:NEEDS[RealFuels]_x000D_{_x000D_ MODULE_x000D_ {_x000D_  name = REGO_ModuleResourceConverter_x000D_  ConverterName = Ethanol75, LOX, Hzine, N2_x000D_  StartActionName = Start Ethanol75, LOX, Hzine, N2_x000D_  StopActionName = Stop Ethanol75, LOX, Hzine, N2_x000D_  conversionRate = 0.5_x000D_  inputResources = ElectricCharge, 1.5, Karbonite, 1_x000D_  outputResources = Ethanol75,  1.42631235359096, False, LqdOxygen, 0.508479048181744, True, Hydrazine, 0.289350176015623, True, Nitrogen, 203.003503054896, True_x000D_ }_x000D_}_x000D__x000D_</v>
      </c>
      <c r="B8" s="6" t="str">
        <f>IF(ISBLANK(Outputs!E8),"",IF(Outputs!A8="Distiller","@PART[KA_Distiller_250_01]:AFTER[Karbonite]:NEEDS[RealFuels]",IF(Outputs!A8="DistillerM","@PART[KA_Distiller_250_01M]:AFTER[Karbonite]:NEEDS[RealFuels]",IF(Outputs!A8="ConverterC","@PART[KA_Converter_250_01]:AFTER[Karbonite]:NEEDS[RealFuels]",IF(Outputs!A8="ConverterN","@PART[KA_Converter_250_01N]:AFTER[Karbonite]:NEEDS[RealFuels]",IF(Outputs!A8="ConverterH","@PART[KA_Converter_250_01H]:AFTER[Karbonite]:NEEDS[RealFuels]",IF(Outputs!A8="ConverterO","@PART[KA_Converter_250_01O]:AFTER[Karbonite]:NEEDS[RealFuels]","ERROR!"))))))&amp;"
{
 MODULE
 {
  name = REGO_ModuleResourceConverter
  ConverterName = "&amp;$E8&amp;"
  StartActionName = Start "&amp;$E8&amp;"
  StopActionName = Stop "&amp;$E8&amp;"
  conversionRate = 1
  inputResources = "&amp;$G8&amp;H8&amp;L8&amp;P8&amp;"
  outputResources = "&amp;T8&amp;X8&amp;AB8&amp;AF8&amp;"
 }
}
")</f>
        <v>@PART[KA_Converter_250_01O]:AFTER[Karbonite]:NEEDS[RealFuels]_x000D_{_x000D_ MODULE_x000D_ {_x000D_  name = REGO_ModuleResourceConverter_x000D_  ConverterName = Ethanol75, LOX, Hzine, N2_x000D_  StartActionName = Start Ethanol75, LOX, Hzine, N2_x000D_  StopActionName = Stop Ethanol75, LOX, Hzine, N2_x000D_  conversionRate = 1_x000D_  inputResources = ElectricCharge, 1.5, Karbonite, 1_x000D_  outputResources = Ethanol75, 1.42631235359096, False, LqdOxygen, 0.508479048181744, True, Hydrazine, 0.289350176015623, True, Nitrogen, 203.003503054896, True_x000D_ }_x000D_}_x000D__x000D_</v>
      </c>
      <c r="C8" s="6" t="str">
        <f>IF(ISBLANK(Outputs!E8),"",IF(Outputs!A8="Distiller","@PART[KA_Distiller_125_01]:AFTER[Karbonite]:NEEDS[RealFuels]",IF(Outputs!A8="DistillerM","@PART[KA_Distiller_125_01M]:AFTER[Karbonite]:NEEDS[RealFuels]",IF(Outputs!A8="ConverterC","@PART[KA_Converter_125_01]:AFTER[Karbonite]:NEEDS[RealFuels]",IF(Outputs!A8="ConverterN","@PART[KA_Converter_125_01N]:AFTER[Karbonite]:NEEDS[RealFuels]",IF(Outputs!A8="ConverterH","@PART[KA_Converter_125_01H]:AFTER[Karbonite]:NEEDS[RealFuels]",IF(Outputs!A8="ConverterO","@PART[KA_Converter_125_01O]:AFTER[Karbonite]:NEEDS[RealFuels]","ERROR!"))))))&amp;"
{
 MODULE
 {
  name = REGO_ModuleResourceConverter
  ConverterName = "&amp;$E8&amp;"
  StartActionName = Start "&amp;$E8&amp;"
  StopActionName = Stop "&amp;$E8&amp;"
  conversionRate = 0.5
  inputResources = "&amp;$G8&amp;I8&amp;M8&amp;Q8&amp;"
  outputResources = "&amp;U8&amp;Y8&amp;AC8&amp;AG8&amp;"
 }
}
")</f>
        <v>@PART[KA_Converter_125_01O]:AFTER[Karbonite]:NEEDS[RealFuels]_x000D_{_x000D_ MODULE_x000D_ {_x000D_  name = REGO_ModuleResourceConverter_x000D_  ConverterName = Ethanol75, LOX, Hzine, N2_x000D_  StartActionName = Start Ethanol75, LOX, Hzine, N2_x000D_  StopActionName = Stop Ethanol75, LOX, Hzine, N2_x000D_  conversionRate = 0.5_x000D_  inputResources = ElectricCharge, 1.5, Karbonite, 1_x000D_  outputResources = Ethanol75,  1.42631235359096, False, LqdOxygen, 0.508479048181744, True, Hydrazine, 0.289350176015623, True, Nitrogen, 203.003503054896, True_x000D_ }_x000D_}_x000D__x000D_</v>
      </c>
      <c r="E8" t="str">
        <f>IF(ISBLANK(VLOOKUP(Outputs!Q8,Density,6,0)),Outputs!Q8,VLOOKUP(Outputs!Q8,Density,6,0))&amp;IF(ISBLANK(Outputs!U8),"",", "&amp;IF(ISBLANK(VLOOKUP(Outputs!U8,Density,6,0)),Outputs!U8,VLOOKUP(Outputs!U8,Density,6,0)))&amp;IF(ISBLANK(Outputs!Y8),"",", "&amp;IF(ISBLANK(VLOOKUP(Outputs!Y8,Density,6,0)),Outputs!Y8,VLOOKUP(Outputs!Y8,Density,6,0))&amp;IF(ISBLANK(Outputs!AC8),"",", "&amp;IF(ISBLANK(VLOOKUP(Outputs!AC8,Density,6,0)),Outputs!AC8,VLOOKUP(Outputs!AC8,Density,6,0))))</f>
        <v>Ethanol75, LOX, Hzine, N2</v>
      </c>
      <c r="F8" t="str">
        <f>IF(ISBLANK(VLOOKUP(Outputs!E8,Density,6,0)),Outputs!E8,VLOOKUP(Outputs!E8,Density,6,0))&amp;IF(ISBLANK(Outputs!I8),"",", "&amp;IF(ISBLANK(VLOOKUP(Outputs!I8,Density,6,0)),Outputs!I8,VLOOKUP(Outputs!I8,Density,6,0)))&amp;IF(ISBLANK(Outputs!M8),"",", "&amp;IF(ISBLANK(VLOOKUP(Outputs!M8,Density,6,0)),Outputs!M8,VLOOKUP(Outputs!M8,Density,6,0)))</f>
        <v>Karbonite</v>
      </c>
      <c r="G8" t="str">
        <f>IF(ISBLANK(Outputs!E8),"","ElectricCharge, "&amp;Outputs!B8)</f>
        <v>ElectricCharge, 1.5</v>
      </c>
      <c r="H8" t="str">
        <f>IF(ISBLANK(Outputs!E8),"",", "&amp;Outputs!E8&amp;", "&amp;Outputs!H8)</f>
        <v>, Karbonite, 1</v>
      </c>
      <c r="I8" t="str">
        <f>IF(ISBLANK(Outputs!E8),"",", "&amp;Outputs!E8&amp;", "&amp;Outputs!H8)</f>
        <v>, Karbonite, 1</v>
      </c>
      <c r="L8" t="str">
        <f>IF(ISBLANK(Outputs!I8),"",", "&amp;Outputs!I8&amp;", "&amp;Outputs!L8)</f>
        <v/>
      </c>
      <c r="M8" t="str">
        <f>IF(ISBLANK(Outputs!I8),"",", "&amp;Outputs!I8&amp;", "&amp;Outputs!L8)</f>
        <v/>
      </c>
      <c r="P8" t="str">
        <f>IF(ISBLANK(Outputs!M8),"",", "&amp;Outputs!M8&amp;", "&amp;Outputs!P8)</f>
        <v/>
      </c>
      <c r="Q8" t="str">
        <f>IF(ISBLANK(Outputs!M8),"",", "&amp;Outputs!M8&amp;", "&amp;Outputs!P8)</f>
        <v/>
      </c>
      <c r="T8" t="str">
        <f>IF(ISBLANK(Outputs!Q8),"",Outputs!Q8&amp;", "&amp;Outputs!T8&amp;", False")</f>
        <v>Ethanol75, 1.42631235359096, False</v>
      </c>
      <c r="U8" t="str">
        <f>IF(ISBLANK(Outputs!Q8),"",Outputs!Q8&amp;",  "&amp;Outputs!T8&amp;", False")</f>
        <v>Ethanol75,  1.42631235359096, False</v>
      </c>
      <c r="X8" t="str">
        <f>IF(ISBLANK(Outputs!U8),"",", "&amp;Outputs!U8&amp;", "&amp;Outputs!X8&amp;", True")</f>
        <v>, LqdOxygen, 0.508479048181744, True</v>
      </c>
      <c r="Y8" t="str">
        <f>IF(ISBLANK(Outputs!U8),"",", "&amp;Outputs!U8&amp;", "&amp;Outputs!X8&amp;", True")</f>
        <v>, LqdOxygen, 0.508479048181744, True</v>
      </c>
      <c r="AB8" t="str">
        <f>IF(ISBLANK(Outputs!Y8),"",", "&amp;Outputs!Y8&amp;", "&amp;Outputs!AB8&amp;", True")</f>
        <v>, Hydrazine, 0.289350176015623, True</v>
      </c>
      <c r="AC8" t="str">
        <f>IF(ISBLANK(Outputs!Y8),"",", "&amp;Outputs!Y8&amp;", "&amp;Outputs!AB8&amp;", True")</f>
        <v>, Hydrazine, 0.289350176015623, True</v>
      </c>
      <c r="AF8" t="str">
        <f>IF(ISBLANK(Outputs!AC8),"",", "&amp;Outputs!AC8&amp;", "&amp;Outputs!AF8&amp;", True")</f>
        <v>, Nitrogen, 203.003503054896, True</v>
      </c>
      <c r="AG8" t="str">
        <f>IF(ISBLANK(Outputs!AC8),"",", "&amp;Outputs!AC8&amp;", "&amp;Outputs!AF8&amp;", True")</f>
        <v>, Nitrogen, 203.003503054896, True</v>
      </c>
    </row>
    <row r="9" spans="1:33" ht="15" customHeight="1">
      <c r="A9" t="str">
        <f t="shared" si="0"/>
        <v>@PART[KA_Converter_250_01O]:AFTER[Karbonite]:NEEDS[RealFuels]_x000D_{_x000D_ MODULE_x000D_ {_x000D_  name = REGO_ModuleResourceConverter_x000D_  ConverterName = RP-1, LOX, Hzine, N2_x000D_  StartActionName = Start RP-1, LOX, Hzine, N2_x000D_  StopActionName = Stop RP-1, LOX, Hzine, N2_x000D_  conversionRate = 1_x000D_  inputResources = ElectricCharge, 1.5, Karbonite, 1_x000D_  outputResources = Kerosene, 0.627716289849053, False, LqdOxygen, 1.01695809636349, True, Hydrazine, 0.530475322695309, True, Nitrogen, 33.833917175816, True_x000D_ }_x000D_}_x000D__x000D_@PART[KA_Converter_125_01O]:AFTER[Karbonite]:NEEDS[RealFuels]_x000D_{_x000D_ MODULE_x000D_ {_x000D_  name = REGO_ModuleResourceConverter_x000D_  ConverterName = RP-1, LOX, Hzine, N2_x000D_  StartActionName = Start RP-1, LOX, Hzine, N2_x000D_  StopActionName = Stop RP-1, LOX, Hzine, N2_x000D_  conversionRate = 0.5_x000D_  inputResources = ElectricCharge, 1.5, Karbonite, 1_x000D_  outputResources = Kerosene,  0.627716289849053, False, LqdOxygen, 1.01695809636349, True, Hydrazine, 0.530475322695309, True, Nitrogen, 33.833917175816, True_x000D_ }_x000D_}_x000D__x000D_</v>
      </c>
      <c r="B9" s="6" t="str">
        <f>IF(ISBLANK(Outputs!E9),"",IF(Outputs!A9="Distiller","@PART[KA_Distiller_250_01]:AFTER[Karbonite]:NEEDS[RealFuels]",IF(Outputs!A9="DistillerM","@PART[KA_Distiller_250_01M]:AFTER[Karbonite]:NEEDS[RealFuels]",IF(Outputs!A9="ConverterC","@PART[KA_Converter_250_01]:AFTER[Karbonite]:NEEDS[RealFuels]",IF(Outputs!A9="ConverterN","@PART[KA_Converter_250_01N]:AFTER[Karbonite]:NEEDS[RealFuels]",IF(Outputs!A9="ConverterH","@PART[KA_Converter_250_01H]:AFTER[Karbonite]:NEEDS[RealFuels]",IF(Outputs!A9="ConverterO","@PART[KA_Converter_250_01O]:AFTER[Karbonite]:NEEDS[RealFuels]","ERROR!"))))))&amp;"
{
 MODULE
 {
  name = REGO_ModuleResourceConverter
  ConverterName = "&amp;$E9&amp;"
  StartActionName = Start "&amp;$E9&amp;"
  StopActionName = Stop "&amp;$E9&amp;"
  conversionRate = 1
  inputResources = "&amp;$G9&amp;H9&amp;L9&amp;P9&amp;"
  outputResources = "&amp;T9&amp;X9&amp;AB9&amp;AF9&amp;"
 }
}
")</f>
        <v>@PART[KA_Converter_250_01O]:AFTER[Karbonite]:NEEDS[RealFuels]_x000D_{_x000D_ MODULE_x000D_ {_x000D_  name = REGO_ModuleResourceConverter_x000D_  ConverterName = RP-1, LOX, Hzine, N2_x000D_  StartActionName = Start RP-1, LOX, Hzine, N2_x000D_  StopActionName = Stop RP-1, LOX, Hzine, N2_x000D_  conversionRate = 1_x000D_  inputResources = ElectricCharge, 1.5, Karbonite, 1_x000D_  outputResources = Kerosene, 0.627716289849053, False, LqdOxygen, 1.01695809636349, True, Hydrazine, 0.530475322695309, True, Nitrogen, 33.833917175816, True_x000D_ }_x000D_}_x000D__x000D_</v>
      </c>
      <c r="C9" s="6" t="str">
        <f>IF(ISBLANK(Outputs!E9),"",IF(Outputs!A9="Distiller","@PART[KA_Distiller_125_01]:AFTER[Karbonite]:NEEDS[RealFuels]",IF(Outputs!A9="DistillerM","@PART[KA_Distiller_125_01M]:AFTER[Karbonite]:NEEDS[RealFuels]",IF(Outputs!A9="ConverterC","@PART[KA_Converter_125_01]:AFTER[Karbonite]:NEEDS[RealFuels]",IF(Outputs!A9="ConverterN","@PART[KA_Converter_125_01N]:AFTER[Karbonite]:NEEDS[RealFuels]",IF(Outputs!A9="ConverterH","@PART[KA_Converter_125_01H]:AFTER[Karbonite]:NEEDS[RealFuels]",IF(Outputs!A9="ConverterO","@PART[KA_Converter_125_01O]:AFTER[Karbonite]:NEEDS[RealFuels]","ERROR!"))))))&amp;"
{
 MODULE
 {
  name = REGO_ModuleResourceConverter
  ConverterName = "&amp;$E9&amp;"
  StartActionName = Start "&amp;$E9&amp;"
  StopActionName = Stop "&amp;$E9&amp;"
  conversionRate = 0.5
  inputResources = "&amp;$G9&amp;I9&amp;M9&amp;Q9&amp;"
  outputResources = "&amp;U9&amp;Y9&amp;AC9&amp;AG9&amp;"
 }
}
")</f>
        <v>@PART[KA_Converter_125_01O]:AFTER[Karbonite]:NEEDS[RealFuels]_x000D_{_x000D_ MODULE_x000D_ {_x000D_  name = REGO_ModuleResourceConverter_x000D_  ConverterName = RP-1, LOX, Hzine, N2_x000D_  StartActionName = Start RP-1, LOX, Hzine, N2_x000D_  StopActionName = Stop RP-1, LOX, Hzine, N2_x000D_  conversionRate = 0.5_x000D_  inputResources = ElectricCharge, 1.5, Karbonite, 1_x000D_  outputResources = Kerosene,  0.627716289849053, False, LqdOxygen, 1.01695809636349, True, Hydrazine, 0.530475322695309, True, Nitrogen, 33.833917175816, True_x000D_ }_x000D_}_x000D__x000D_</v>
      </c>
      <c r="E9" t="str">
        <f>IF(ISBLANK(VLOOKUP(Outputs!Q9,Density,6,0)),Outputs!Q9,VLOOKUP(Outputs!Q9,Density,6,0))&amp;IF(ISBLANK(Outputs!U9),"",", "&amp;IF(ISBLANK(VLOOKUP(Outputs!U9,Density,6,0)),Outputs!U9,VLOOKUP(Outputs!U9,Density,6,0)))&amp;IF(ISBLANK(Outputs!Y9),"",", "&amp;IF(ISBLANK(VLOOKUP(Outputs!Y9,Density,6,0)),Outputs!Y9,VLOOKUP(Outputs!Y9,Density,6,0))&amp;IF(ISBLANK(Outputs!AC9),"",", "&amp;IF(ISBLANK(VLOOKUP(Outputs!AC9,Density,6,0)),Outputs!AC9,VLOOKUP(Outputs!AC9,Density,6,0))))</f>
        <v>RP-1, LOX, Hzine, N2</v>
      </c>
      <c r="F9" t="str">
        <f>IF(ISBLANK(VLOOKUP(Outputs!E9,Density,6,0)),Outputs!E9,VLOOKUP(Outputs!E9,Density,6,0))&amp;IF(ISBLANK(Outputs!I9),"",", "&amp;IF(ISBLANK(VLOOKUP(Outputs!I9,Density,6,0)),Outputs!I9,VLOOKUP(Outputs!I9,Density,6,0)))&amp;IF(ISBLANK(Outputs!M9),"",", "&amp;IF(ISBLANK(VLOOKUP(Outputs!M9,Density,6,0)),Outputs!M9,VLOOKUP(Outputs!M9,Density,6,0)))</f>
        <v>Karbonite</v>
      </c>
      <c r="G9" t="str">
        <f>IF(ISBLANK(Outputs!E9),"","ElectricCharge, "&amp;Outputs!B9)</f>
        <v>ElectricCharge, 1.5</v>
      </c>
      <c r="H9" t="str">
        <f>IF(ISBLANK(Outputs!E9),"",", "&amp;Outputs!E9&amp;", "&amp;Outputs!H9)</f>
        <v>, Karbonite, 1</v>
      </c>
      <c r="I9" t="str">
        <f>IF(ISBLANK(Outputs!E9),"",", "&amp;Outputs!E9&amp;", "&amp;Outputs!H9)</f>
        <v>, Karbonite, 1</v>
      </c>
      <c r="L9" t="str">
        <f>IF(ISBLANK(Outputs!I9),"",", "&amp;Outputs!I9&amp;", "&amp;Outputs!L9)</f>
        <v/>
      </c>
      <c r="M9" t="str">
        <f>IF(ISBLANK(Outputs!I9),"",", "&amp;Outputs!I9&amp;", "&amp;Outputs!L9)</f>
        <v/>
      </c>
      <c r="P9" t="str">
        <f>IF(ISBLANK(Outputs!M9),"",", "&amp;Outputs!M9&amp;", "&amp;Outputs!P9)</f>
        <v/>
      </c>
      <c r="Q9" t="str">
        <f>IF(ISBLANK(Outputs!M9),"",", "&amp;Outputs!M9&amp;", "&amp;Outputs!P9)</f>
        <v/>
      </c>
      <c r="T9" t="str">
        <f>IF(ISBLANK(Outputs!Q9),"",Outputs!Q9&amp;", "&amp;Outputs!T9&amp;", False")</f>
        <v>Kerosene, 0.627716289849053, False</v>
      </c>
      <c r="U9" t="str">
        <f>IF(ISBLANK(Outputs!Q9),"",Outputs!Q9&amp;",  "&amp;Outputs!T9&amp;", False")</f>
        <v>Kerosene,  0.627716289849053, False</v>
      </c>
      <c r="X9" t="str">
        <f>IF(ISBLANK(Outputs!U9),"",", "&amp;Outputs!U9&amp;", "&amp;Outputs!X9&amp;", True")</f>
        <v>, LqdOxygen, 1.01695809636349, True</v>
      </c>
      <c r="Y9" t="str">
        <f>IF(ISBLANK(Outputs!U9),"",", "&amp;Outputs!U9&amp;", "&amp;Outputs!X9&amp;", True")</f>
        <v>, LqdOxygen, 1.01695809636349, True</v>
      </c>
      <c r="AB9" t="str">
        <f>IF(ISBLANK(Outputs!Y9),"",", "&amp;Outputs!Y9&amp;", "&amp;Outputs!AB9&amp;", True")</f>
        <v>, Hydrazine, 0.530475322695309, True</v>
      </c>
      <c r="AC9" t="str">
        <f>IF(ISBLANK(Outputs!Y9),"",", "&amp;Outputs!Y9&amp;", "&amp;Outputs!AB9&amp;", True")</f>
        <v>, Hydrazine, 0.530475322695309, True</v>
      </c>
      <c r="AF9" t="str">
        <f>IF(ISBLANK(Outputs!AC9),"",", "&amp;Outputs!AC9&amp;", "&amp;Outputs!AF9&amp;", True")</f>
        <v>, Nitrogen, 33.833917175816, True</v>
      </c>
      <c r="AG9" t="str">
        <f>IF(ISBLANK(Outputs!AC9),"",", "&amp;Outputs!AC9&amp;", "&amp;Outputs!AF9&amp;", True")</f>
        <v>, Nitrogen, 33.833917175816, True</v>
      </c>
    </row>
    <row r="10" spans="1:33" ht="15" customHeight="1">
      <c r="A10" t="str">
        <f t="shared" si="0"/>
        <v>@PART[KA_Converter_250_01O]:AFTER[Karbonite]:NEEDS[RealFuels]_x000D_{_x000D_ MODULE_x000D_ {_x000D_  name = REGO_ModuleResourceConverter_x000D_  ConverterName = LOX, CH4, N2_x000D_  StartActionName = Start LOX, CH4, N2_x000D_  StopActionName = Stop LOX, CH4, N2_x000D_  conversionRate = 1_x000D_  inputResources = ElectricCharge, 1.5, Karbonite, 1_x000D_  outputResources = LqdOxygen, 1.01695809636349, False, LqdMethane, 1.37649909470898, True, Nitrogen, 812.014012219585, True_x000D_ }_x000D_}_x000D__x000D_@PART[KA_Converter_125_01O]:AFTER[Karbonite]:NEEDS[RealFuels]_x000D_{_x000D_ MODULE_x000D_ {_x000D_  name = REGO_ModuleResourceConverter_x000D_  ConverterName = LOX, CH4, N2_x000D_  StartActionName = Start LOX, CH4, N2_x000D_  StopActionName = Stop LOX, CH4, N2_x000D_  conversionRate = 0.5_x000D_  inputResources = ElectricCharge, 1.5, Karbonite, 1_x000D_  outputResources = LqdOxygen,  1.01695809636349, False, LqdMethane, 1.37649909470898, True, Nitrogen, 812.014012219585, True_x000D_ }_x000D_}_x000D__x000D_</v>
      </c>
      <c r="B10" s="6" t="str">
        <f>IF(ISBLANK(Outputs!E10),"",IF(Outputs!A10="Distiller","@PART[KA_Distiller_250_01]:AFTER[Karbonite]:NEEDS[RealFuels]",IF(Outputs!A10="DistillerM","@PART[KA_Distiller_250_01M]:AFTER[Karbonite]:NEEDS[RealFuels]",IF(Outputs!A10="ConverterC","@PART[KA_Converter_250_01]:AFTER[Karbonite]:NEEDS[RealFuels]",IF(Outputs!A10="ConverterN","@PART[KA_Converter_250_01N]:AFTER[Karbonite]:NEEDS[RealFuels]",IF(Outputs!A10="ConverterH","@PART[KA_Converter_250_01H]:AFTER[Karbonite]:NEEDS[RealFuels]",IF(Outputs!A10="ConverterO","@PART[KA_Converter_250_01O]:AFTER[Karbonite]:NEEDS[RealFuels]","ERROR!"))))))&amp;"
{
 MODULE
 {
  name = REGO_ModuleResourceConverter
  ConverterName = "&amp;$E10&amp;"
  StartActionName = Start "&amp;$E10&amp;"
  StopActionName = Stop "&amp;$E10&amp;"
  conversionRate = 1
  inputResources = "&amp;$G10&amp;H10&amp;L10&amp;P10&amp;"
  outputResources = "&amp;T10&amp;X10&amp;AB10&amp;AF10&amp;"
 }
}
")</f>
        <v>@PART[KA_Converter_250_01O]:AFTER[Karbonite]:NEEDS[RealFuels]_x000D_{_x000D_ MODULE_x000D_ {_x000D_  name = REGO_ModuleResourceConverter_x000D_  ConverterName = LOX, CH4, N2_x000D_  StartActionName = Start LOX, CH4, N2_x000D_  StopActionName = Stop LOX, CH4, N2_x000D_  conversionRate = 1_x000D_  inputResources = ElectricCharge, 1.5, Karbonite, 1_x000D_  outputResources = LqdOxygen, 1.01695809636349, False, LqdMethane, 1.37649909470898, True, Nitrogen, 812.014012219585, True_x000D_ }_x000D_}_x000D__x000D_</v>
      </c>
      <c r="C10" s="6" t="str">
        <f>IF(ISBLANK(Outputs!E10),"",IF(Outputs!A10="Distiller","@PART[KA_Distiller_125_01]:AFTER[Karbonite]:NEEDS[RealFuels]",IF(Outputs!A10="DistillerM","@PART[KA_Distiller_125_01M]:AFTER[Karbonite]:NEEDS[RealFuels]",IF(Outputs!A10="ConverterC","@PART[KA_Converter_125_01]:AFTER[Karbonite]:NEEDS[RealFuels]",IF(Outputs!A10="ConverterN","@PART[KA_Converter_125_01N]:AFTER[Karbonite]:NEEDS[RealFuels]",IF(Outputs!A10="ConverterH","@PART[KA_Converter_125_01H]:AFTER[Karbonite]:NEEDS[RealFuels]",IF(Outputs!A10="ConverterO","@PART[KA_Converter_125_01O]:AFTER[Karbonite]:NEEDS[RealFuels]","ERROR!"))))))&amp;"
{
 MODULE
 {
  name = REGO_ModuleResourceConverter
  ConverterName = "&amp;$E10&amp;"
  StartActionName = Start "&amp;$E10&amp;"
  StopActionName = Stop "&amp;$E10&amp;"
  conversionRate = 0.5
  inputResources = "&amp;$G10&amp;I10&amp;M10&amp;Q10&amp;"
  outputResources = "&amp;U10&amp;Y10&amp;AC10&amp;AG10&amp;"
 }
}
")</f>
        <v>@PART[KA_Converter_125_01O]:AFTER[Karbonite]:NEEDS[RealFuels]_x000D_{_x000D_ MODULE_x000D_ {_x000D_  name = REGO_ModuleResourceConverter_x000D_  ConverterName = LOX, CH4, N2_x000D_  StartActionName = Start LOX, CH4, N2_x000D_  StopActionName = Stop LOX, CH4, N2_x000D_  conversionRate = 0.5_x000D_  inputResources = ElectricCharge, 1.5, Karbonite, 1_x000D_  outputResources = LqdOxygen,  1.01695809636349, False, LqdMethane, 1.37649909470898, True, Nitrogen, 812.014012219585, True_x000D_ }_x000D_}_x000D__x000D_</v>
      </c>
      <c r="E10" t="str">
        <f>IF(ISBLANK(VLOOKUP(Outputs!Q10,Density,6,0)),Outputs!Q10,VLOOKUP(Outputs!Q10,Density,6,0))&amp;IF(ISBLANK(Outputs!U10),"",", "&amp;IF(ISBLANK(VLOOKUP(Outputs!U10,Density,6,0)),Outputs!U10,VLOOKUP(Outputs!U10,Density,6,0)))&amp;IF(ISBLANK(Outputs!Y10),"",", "&amp;IF(ISBLANK(VLOOKUP(Outputs!Y10,Density,6,0)),Outputs!Y10,VLOOKUP(Outputs!Y10,Density,6,0))&amp;IF(ISBLANK(Outputs!AC10),"",", "&amp;IF(ISBLANK(VLOOKUP(Outputs!AC10,Density,6,0)),Outputs!AC10,VLOOKUP(Outputs!AC10,Density,6,0))))</f>
        <v>LOX, CH4, N2</v>
      </c>
      <c r="F10" t="str">
        <f>IF(ISBLANK(VLOOKUP(Outputs!E10,Density,6,0)),Outputs!E10,VLOOKUP(Outputs!E10,Density,6,0))&amp;IF(ISBLANK(Outputs!I10),"",", "&amp;IF(ISBLANK(VLOOKUP(Outputs!I10,Density,6,0)),Outputs!I10,VLOOKUP(Outputs!I10,Density,6,0)))&amp;IF(ISBLANK(Outputs!M10),"",", "&amp;IF(ISBLANK(VLOOKUP(Outputs!M10,Density,6,0)),Outputs!M10,VLOOKUP(Outputs!M10,Density,6,0)))</f>
        <v>Karbonite</v>
      </c>
      <c r="G10" t="str">
        <f>IF(ISBLANK(Outputs!E10),"","ElectricCharge, "&amp;Outputs!B10)</f>
        <v>ElectricCharge, 1.5</v>
      </c>
      <c r="H10" t="str">
        <f>IF(ISBLANK(Outputs!E10),"",", "&amp;Outputs!E10&amp;", "&amp;Outputs!H10)</f>
        <v>, Karbonite, 1</v>
      </c>
      <c r="I10" t="str">
        <f>IF(ISBLANK(Outputs!E10),"",", "&amp;Outputs!E10&amp;", "&amp;Outputs!H10)</f>
        <v>, Karbonite, 1</v>
      </c>
      <c r="L10" t="str">
        <f>IF(ISBLANK(Outputs!I10),"",", "&amp;Outputs!I10&amp;", "&amp;Outputs!L10)</f>
        <v/>
      </c>
      <c r="M10" t="str">
        <f>IF(ISBLANK(Outputs!I10),"",", "&amp;Outputs!I10&amp;", "&amp;Outputs!L10)</f>
        <v/>
      </c>
      <c r="P10" t="str">
        <f>IF(ISBLANK(Outputs!M10),"",", "&amp;Outputs!M10&amp;", "&amp;Outputs!P10)</f>
        <v/>
      </c>
      <c r="Q10" t="str">
        <f>IF(ISBLANK(Outputs!M10),"",", "&amp;Outputs!M10&amp;", "&amp;Outputs!P10)</f>
        <v/>
      </c>
      <c r="T10" t="str">
        <f>IF(ISBLANK(Outputs!Q10),"",Outputs!Q10&amp;", "&amp;Outputs!T10&amp;", False")</f>
        <v>LqdOxygen, 1.01695809636349, False</v>
      </c>
      <c r="U10" t="str">
        <f>IF(ISBLANK(Outputs!Q10),"",Outputs!Q10&amp;",  "&amp;Outputs!T10&amp;", False")</f>
        <v>LqdOxygen,  1.01695809636349, False</v>
      </c>
      <c r="X10" t="str">
        <f>IF(ISBLANK(Outputs!U10),"",", "&amp;Outputs!U10&amp;", "&amp;Outputs!X10&amp;", True")</f>
        <v>, LqdMethane, 1.37649909470898, True</v>
      </c>
      <c r="Y10" t="str">
        <f>IF(ISBLANK(Outputs!U10),"",", "&amp;Outputs!U10&amp;", "&amp;Outputs!X10&amp;", True")</f>
        <v>, LqdMethane, 1.37649909470898, True</v>
      </c>
      <c r="AB10" t="str">
        <f>IF(ISBLANK(Outputs!Y10),"",", "&amp;Outputs!Y10&amp;", "&amp;Outputs!AB10&amp;", True")</f>
        <v>, Nitrogen, 812.014012219585, True</v>
      </c>
      <c r="AC10" t="str">
        <f>IF(ISBLANK(Outputs!Y10),"",", "&amp;Outputs!Y10&amp;", "&amp;Outputs!AB10&amp;", True")</f>
        <v>, Nitrogen, 812.014012219585, True</v>
      </c>
      <c r="AF10" t="str">
        <f>IF(ISBLANK(Outputs!AC10),"",", "&amp;Outputs!AC10&amp;", "&amp;Outputs!AF10&amp;", True")</f>
        <v/>
      </c>
      <c r="AG10" t="str">
        <f>IF(ISBLANK(Outputs!AC10),"",", "&amp;Outputs!AC10&amp;", "&amp;Outputs!AF10&amp;", True")</f>
        <v/>
      </c>
    </row>
    <row r="11" spans="1:33" ht="15" customHeight="1">
      <c r="A11" t="str">
        <f t="shared" si="0"/>
        <v>@PART[KA_Converter_250_01O]:AFTER[Karbonite]:NEEDS[RealFuels]_x000D_{_x000D_ MODULE_x000D_ {_x000D_  name = REGO_ModuleResourceConverter_x000D_  ConverterName = CH4, LOX, N2_x000D_  StartActionName = Start CH4, LOX, N2_x000D_  StopActionName = Stop CH4, LOX, N2_x000D_  conversionRate = 1_x000D_  inputResources = ElectricCharge, 1.5, Karbonite, 1_x000D_  outputResources = LqdMethane, 1.37649909470898, False, LqdOxygen, 1.01695809636349, True, Nitrogen, 406.007006109792, True_x000D_ }_x000D_}_x000D__x000D_@PART[KA_Converter_125_01O]:AFTER[Karbonite]:NEEDS[RealFuels]_x000D_{_x000D_ MODULE_x000D_ {_x000D_  name = REGO_ModuleResourceConverter_x000D_  ConverterName = CH4, LOX, N2_x000D_  StartActionName = Start CH4, LOX, N2_x000D_  StopActionName = Stop CH4, LOX, N2_x000D_  conversionRate = 0.5_x000D_  inputResources = ElectricCharge, 1.5, Karbonite, 1_x000D_  outputResources = LqdMethane,  1.37649909470898, False, LqdOxygen, 1.01695809636349, True, Nitrogen, 406.007006109792, True_x000D_ }_x000D_}_x000D__x000D_</v>
      </c>
      <c r="B11" s="6" t="str">
        <f>IF(ISBLANK(Outputs!E11),"",IF(Outputs!A11="Distiller","@PART[KA_Distiller_250_01]:AFTER[Karbonite]:NEEDS[RealFuels]",IF(Outputs!A11="DistillerM","@PART[KA_Distiller_250_01M]:AFTER[Karbonite]:NEEDS[RealFuels]",IF(Outputs!A11="ConverterC","@PART[KA_Converter_250_01]:AFTER[Karbonite]:NEEDS[RealFuels]",IF(Outputs!A11="ConverterN","@PART[KA_Converter_250_01N]:AFTER[Karbonite]:NEEDS[RealFuels]",IF(Outputs!A11="ConverterH","@PART[KA_Converter_250_01H]:AFTER[Karbonite]:NEEDS[RealFuels]",IF(Outputs!A11="ConverterO","@PART[KA_Converter_250_01O]:AFTER[Karbonite]:NEEDS[RealFuels]","ERROR!"))))))&amp;"
{
 MODULE
 {
  name = REGO_ModuleResourceConverter
  ConverterName = "&amp;$E11&amp;"
  StartActionName = Start "&amp;$E11&amp;"
  StopActionName = Stop "&amp;$E11&amp;"
  conversionRate = 1
  inputResources = "&amp;$G11&amp;H11&amp;L11&amp;P11&amp;"
  outputResources = "&amp;T11&amp;X11&amp;AB11&amp;AF11&amp;"
 }
}
")</f>
        <v>@PART[KA_Converter_250_01O]:AFTER[Karbonite]:NEEDS[RealFuels]_x000D_{_x000D_ MODULE_x000D_ {_x000D_  name = REGO_ModuleResourceConverter_x000D_  ConverterName = CH4, LOX, N2_x000D_  StartActionName = Start CH4, LOX, N2_x000D_  StopActionName = Stop CH4, LOX, N2_x000D_  conversionRate = 1_x000D_  inputResources = ElectricCharge, 1.5, Karbonite, 1_x000D_  outputResources = LqdMethane, 1.37649909470898, False, LqdOxygen, 1.01695809636349, True, Nitrogen, 406.007006109792, True_x000D_ }_x000D_}_x000D__x000D_</v>
      </c>
      <c r="C11" s="6" t="str">
        <f>IF(ISBLANK(Outputs!E11),"",IF(Outputs!A11="Distiller","@PART[KA_Distiller_125_01]:AFTER[Karbonite]:NEEDS[RealFuels]",IF(Outputs!A11="DistillerM","@PART[KA_Distiller_125_01M]:AFTER[Karbonite]:NEEDS[RealFuels]",IF(Outputs!A11="ConverterC","@PART[KA_Converter_125_01]:AFTER[Karbonite]:NEEDS[RealFuels]",IF(Outputs!A11="ConverterN","@PART[KA_Converter_125_01N]:AFTER[Karbonite]:NEEDS[RealFuels]",IF(Outputs!A11="ConverterH","@PART[KA_Converter_125_01H]:AFTER[Karbonite]:NEEDS[RealFuels]",IF(Outputs!A11="ConverterO","@PART[KA_Converter_125_01O]:AFTER[Karbonite]:NEEDS[RealFuels]","ERROR!"))))))&amp;"
{
 MODULE
 {
  name = REGO_ModuleResourceConverter
  ConverterName = "&amp;$E11&amp;"
  StartActionName = Start "&amp;$E11&amp;"
  StopActionName = Stop "&amp;$E11&amp;"
  conversionRate = 0.5
  inputResources = "&amp;$G11&amp;I11&amp;M11&amp;Q11&amp;"
  outputResources = "&amp;U11&amp;Y11&amp;AC11&amp;AG11&amp;"
 }
}
")</f>
        <v>@PART[KA_Converter_125_01O]:AFTER[Karbonite]:NEEDS[RealFuels]_x000D_{_x000D_ MODULE_x000D_ {_x000D_  name = REGO_ModuleResourceConverter_x000D_  ConverterName = CH4, LOX, N2_x000D_  StartActionName = Start CH4, LOX, N2_x000D_  StopActionName = Stop CH4, LOX, N2_x000D_  conversionRate = 0.5_x000D_  inputResources = ElectricCharge, 1.5, Karbonite, 1_x000D_  outputResources = LqdMethane,  1.37649909470898, False, LqdOxygen, 1.01695809636349, True, Nitrogen, 406.007006109792, True_x000D_ }_x000D_}_x000D__x000D_</v>
      </c>
      <c r="E11" t="str">
        <f>IF(ISBLANK(VLOOKUP(Outputs!Q11,Density,6,0)),Outputs!Q11,VLOOKUP(Outputs!Q11,Density,6,0))&amp;IF(ISBLANK(Outputs!U11),"",", "&amp;IF(ISBLANK(VLOOKUP(Outputs!U11,Density,6,0)),Outputs!U11,VLOOKUP(Outputs!U11,Density,6,0)))&amp;IF(ISBLANK(Outputs!Y11),"",", "&amp;IF(ISBLANK(VLOOKUP(Outputs!Y11,Density,6,0)),Outputs!Y11,VLOOKUP(Outputs!Y11,Density,6,0))&amp;IF(ISBLANK(Outputs!AC11),"",", "&amp;IF(ISBLANK(VLOOKUP(Outputs!AC11,Density,6,0)),Outputs!AC11,VLOOKUP(Outputs!AC11,Density,6,0))))</f>
        <v>CH4, LOX, N2</v>
      </c>
      <c r="F11" t="str">
        <f>IF(ISBLANK(VLOOKUP(Outputs!E11,Density,6,0)),Outputs!E11,VLOOKUP(Outputs!E11,Density,6,0))&amp;IF(ISBLANK(Outputs!I11),"",", "&amp;IF(ISBLANK(VLOOKUP(Outputs!I11,Density,6,0)),Outputs!I11,VLOOKUP(Outputs!I11,Density,6,0)))&amp;IF(ISBLANK(Outputs!M11),"",", "&amp;IF(ISBLANK(VLOOKUP(Outputs!M11,Density,6,0)),Outputs!M11,VLOOKUP(Outputs!M11,Density,6,0)))</f>
        <v>Karbonite</v>
      </c>
      <c r="G11" t="str">
        <f>IF(ISBLANK(Outputs!E11),"","ElectricCharge, "&amp;Outputs!B11)</f>
        <v>ElectricCharge, 1.5</v>
      </c>
      <c r="H11" t="str">
        <f>IF(ISBLANK(Outputs!E11),"",", "&amp;Outputs!E11&amp;", "&amp;Outputs!H11)</f>
        <v>, Karbonite, 1</v>
      </c>
      <c r="I11" t="str">
        <f>IF(ISBLANK(Outputs!E11),"",", "&amp;Outputs!E11&amp;", "&amp;Outputs!H11)</f>
        <v>, Karbonite, 1</v>
      </c>
      <c r="L11" t="str">
        <f>IF(ISBLANK(Outputs!I11),"",", "&amp;Outputs!I11&amp;", "&amp;Outputs!L11)</f>
        <v/>
      </c>
      <c r="M11" t="str">
        <f>IF(ISBLANK(Outputs!I11),"",", "&amp;Outputs!I11&amp;", "&amp;Outputs!L11)</f>
        <v/>
      </c>
      <c r="P11" t="str">
        <f>IF(ISBLANK(Outputs!M11),"",", "&amp;Outputs!M11&amp;", "&amp;Outputs!P11)</f>
        <v/>
      </c>
      <c r="Q11" t="str">
        <f>IF(ISBLANK(Outputs!M11),"",", "&amp;Outputs!M11&amp;", "&amp;Outputs!P11)</f>
        <v/>
      </c>
      <c r="T11" t="str">
        <f>IF(ISBLANK(Outputs!Q11),"",Outputs!Q11&amp;", "&amp;Outputs!T11&amp;", False")</f>
        <v>LqdMethane, 1.37649909470898, False</v>
      </c>
      <c r="U11" t="str">
        <f>IF(ISBLANK(Outputs!Q11),"",Outputs!Q11&amp;",  "&amp;Outputs!T11&amp;", False")</f>
        <v>LqdMethane,  1.37649909470898, False</v>
      </c>
      <c r="X11" t="str">
        <f>IF(ISBLANK(Outputs!U11),"",", "&amp;Outputs!U11&amp;", "&amp;Outputs!X11&amp;", True")</f>
        <v>, LqdOxygen, 1.01695809636349, True</v>
      </c>
      <c r="Y11" t="str">
        <f>IF(ISBLANK(Outputs!U11),"",", "&amp;Outputs!U11&amp;", "&amp;Outputs!X11&amp;", True")</f>
        <v>, LqdOxygen, 1.01695809636349, True</v>
      </c>
      <c r="AB11" t="str">
        <f>IF(ISBLANK(Outputs!Y11),"",", "&amp;Outputs!Y11&amp;", "&amp;Outputs!AB11&amp;", True")</f>
        <v>, Nitrogen, 406.007006109792, True</v>
      </c>
      <c r="AC11" t="str">
        <f>IF(ISBLANK(Outputs!Y11),"",", "&amp;Outputs!Y11&amp;", "&amp;Outputs!AB11&amp;", True")</f>
        <v>, Nitrogen, 406.007006109792, True</v>
      </c>
      <c r="AF11" t="str">
        <f>IF(ISBLANK(Outputs!AC11),"",", "&amp;Outputs!AC11&amp;", "&amp;Outputs!AF11&amp;", True")</f>
        <v/>
      </c>
      <c r="AG11" t="str">
        <f>IF(ISBLANK(Outputs!AC11),"",", "&amp;Outputs!AC11&amp;", "&amp;Outputs!AF11&amp;", True")</f>
        <v/>
      </c>
    </row>
    <row r="12" spans="1:33" ht="15" customHeight="1">
      <c r="A12" t="str">
        <f t="shared" si="0"/>
        <v>@PART[KA_Converter_250_01O]:AFTER[Karbonite]:NEEDS[RealFuels]_x000D_{_x000D_ MODULE_x000D_ {_x000D_  name = REGO_ModuleResourceConverter_x000D_  ConverterName = Syntin, LOX, Hzine_x000D_  StartActionName = Start Syntin, LOX, Hzine_x000D_  StopActionName = Stop Syntin, LOX, Hzine_x000D_  conversionRate = 1_x000D_  inputResources = ElectricCharge, 2, Karbonite, 1_x000D_  outputResources = Syntin, 0.580511845887995, False, LqdOxygen, 1.01695809636349, True, Hydrazine, 0.578700352031247, True_x000D_ }_x000D_}_x000D__x000D_@PART[KA_Converter_125_01O]:AFTER[Karbonite]:NEEDS[RealFuels]_x000D_{_x000D_ MODULE_x000D_ {_x000D_  name = REGO_ModuleResourceConverter_x000D_  ConverterName = Syntin, LOX, Hzine_x000D_  StartActionName = Start Syntin, LOX, Hzine_x000D_  StopActionName = Stop Syntin, LOX, Hzine_x000D_  conversionRate = 0.5_x000D_  inputResources = ElectricCharge, 2, Karbonite, 1_x000D_  outputResources = Syntin,  0.580511845887995, False, LqdOxygen, 1.01695809636349, True, Hydrazine, 0.578700352031247, True_x000D_ }_x000D_}_x000D__x000D_</v>
      </c>
      <c r="B12" s="6" t="str">
        <f>IF(ISBLANK(Outputs!E12),"",IF(Outputs!A12="Distiller","@PART[KA_Distiller_250_01]:AFTER[Karbonite]:NEEDS[RealFuels]",IF(Outputs!A12="DistillerM","@PART[KA_Distiller_250_01M]:AFTER[Karbonite]:NEEDS[RealFuels]",IF(Outputs!A12="ConverterC","@PART[KA_Converter_250_01]:AFTER[Karbonite]:NEEDS[RealFuels]",IF(Outputs!A12="ConverterN","@PART[KA_Converter_250_01N]:AFTER[Karbonite]:NEEDS[RealFuels]",IF(Outputs!A12="ConverterH","@PART[KA_Converter_250_01H]:AFTER[Karbonite]:NEEDS[RealFuels]",IF(Outputs!A12="ConverterO","@PART[KA_Converter_250_01O]:AFTER[Karbonite]:NEEDS[RealFuels]","ERROR!"))))))&amp;"
{
 MODULE
 {
  name = REGO_ModuleResourceConverter
  ConverterName = "&amp;$E12&amp;"
  StartActionName = Start "&amp;$E12&amp;"
  StopActionName = Stop "&amp;$E12&amp;"
  conversionRate = 1
  inputResources = "&amp;$G12&amp;H12&amp;L12&amp;P12&amp;"
  outputResources = "&amp;T12&amp;X12&amp;AB12&amp;AF12&amp;"
 }
}
")</f>
        <v>@PART[KA_Converter_250_01O]:AFTER[Karbonite]:NEEDS[RealFuels]_x000D_{_x000D_ MODULE_x000D_ {_x000D_  name = REGO_ModuleResourceConverter_x000D_  ConverterName = Syntin, LOX, Hzine_x000D_  StartActionName = Start Syntin, LOX, Hzine_x000D_  StopActionName = Stop Syntin, LOX, Hzine_x000D_  conversionRate = 1_x000D_  inputResources = ElectricCharge, 2, Karbonite, 1_x000D_  outputResources = Syntin, 0.580511845887995, False, LqdOxygen, 1.01695809636349, True, Hydrazine, 0.578700352031247, True_x000D_ }_x000D_}_x000D__x000D_</v>
      </c>
      <c r="C12" s="6" t="str">
        <f>IF(ISBLANK(Outputs!E12),"",IF(Outputs!A12="Distiller","@PART[KA_Distiller_125_01]:AFTER[Karbonite]:NEEDS[RealFuels]",IF(Outputs!A12="DistillerM","@PART[KA_Distiller_125_01M]:AFTER[Karbonite]:NEEDS[RealFuels]",IF(Outputs!A12="ConverterC","@PART[KA_Converter_125_01]:AFTER[Karbonite]:NEEDS[RealFuels]",IF(Outputs!A12="ConverterN","@PART[KA_Converter_125_01N]:AFTER[Karbonite]:NEEDS[RealFuels]",IF(Outputs!A12="ConverterH","@PART[KA_Converter_125_01H]:AFTER[Karbonite]:NEEDS[RealFuels]",IF(Outputs!A12="ConverterO","@PART[KA_Converter_125_01O]:AFTER[Karbonite]:NEEDS[RealFuels]","ERROR!"))))))&amp;"
{
 MODULE
 {
  name = REGO_ModuleResourceConverter
  ConverterName = "&amp;$E12&amp;"
  StartActionName = Start "&amp;$E12&amp;"
  StopActionName = Stop "&amp;$E12&amp;"
  conversionRate = 0.5
  inputResources = "&amp;$G12&amp;I12&amp;M12&amp;Q12&amp;"
  outputResources = "&amp;U12&amp;Y12&amp;AC12&amp;AG12&amp;"
 }
}
")</f>
        <v>@PART[KA_Converter_125_01O]:AFTER[Karbonite]:NEEDS[RealFuels]_x000D_{_x000D_ MODULE_x000D_ {_x000D_  name = REGO_ModuleResourceConverter_x000D_  ConverterName = Syntin, LOX, Hzine_x000D_  StartActionName = Start Syntin, LOX, Hzine_x000D_  StopActionName = Stop Syntin, LOX, Hzine_x000D_  conversionRate = 0.5_x000D_  inputResources = ElectricCharge, 2, Karbonite, 1_x000D_  outputResources = Syntin,  0.580511845887995, False, LqdOxygen, 1.01695809636349, True, Hydrazine, 0.578700352031247, True_x000D_ }_x000D_}_x000D__x000D_</v>
      </c>
      <c r="E12" t="str">
        <f>IF(ISBLANK(VLOOKUP(Outputs!Q12,Density,6,0)),Outputs!Q12,VLOOKUP(Outputs!Q12,Density,6,0))&amp;IF(ISBLANK(Outputs!U12),"",", "&amp;IF(ISBLANK(VLOOKUP(Outputs!U12,Density,6,0)),Outputs!U12,VLOOKUP(Outputs!U12,Density,6,0)))&amp;IF(ISBLANK(Outputs!Y12),"",", "&amp;IF(ISBLANK(VLOOKUP(Outputs!Y12,Density,6,0)),Outputs!Y12,VLOOKUP(Outputs!Y12,Density,6,0))&amp;IF(ISBLANK(Outputs!AC12),"",", "&amp;IF(ISBLANK(VLOOKUP(Outputs!AC12,Density,6,0)),Outputs!AC12,VLOOKUP(Outputs!AC12,Density,6,0))))</f>
        <v>Syntin, LOX, Hzine</v>
      </c>
      <c r="F12" t="str">
        <f>IF(ISBLANK(VLOOKUP(Outputs!E12,Density,6,0)),Outputs!E12,VLOOKUP(Outputs!E12,Density,6,0))&amp;IF(ISBLANK(Outputs!I12),"",", "&amp;IF(ISBLANK(VLOOKUP(Outputs!I12,Density,6,0)),Outputs!I12,VLOOKUP(Outputs!I12,Density,6,0)))&amp;IF(ISBLANK(Outputs!M12),"",", "&amp;IF(ISBLANK(VLOOKUP(Outputs!M12,Density,6,0)),Outputs!M12,VLOOKUP(Outputs!M12,Density,6,0)))</f>
        <v>Karbonite</v>
      </c>
      <c r="G12" t="str">
        <f>IF(ISBLANK(Outputs!E12),"","ElectricCharge, "&amp;Outputs!B12)</f>
        <v>ElectricCharge, 2</v>
      </c>
      <c r="H12" t="str">
        <f>IF(ISBLANK(Outputs!E12),"",", "&amp;Outputs!E12&amp;", "&amp;Outputs!H12)</f>
        <v>, Karbonite, 1</v>
      </c>
      <c r="I12" t="str">
        <f>IF(ISBLANK(Outputs!E12),"",", "&amp;Outputs!E12&amp;", "&amp;Outputs!H12)</f>
        <v>, Karbonite, 1</v>
      </c>
      <c r="L12" t="str">
        <f>IF(ISBLANK(Outputs!I12),"",", "&amp;Outputs!I12&amp;", "&amp;Outputs!L12)</f>
        <v/>
      </c>
      <c r="M12" t="str">
        <f>IF(ISBLANK(Outputs!I12),"",", "&amp;Outputs!I12&amp;", "&amp;Outputs!L12)</f>
        <v/>
      </c>
      <c r="P12" t="str">
        <f>IF(ISBLANK(Outputs!M12),"",", "&amp;Outputs!M12&amp;", "&amp;Outputs!P12)</f>
        <v/>
      </c>
      <c r="Q12" t="str">
        <f>IF(ISBLANK(Outputs!M12),"",", "&amp;Outputs!M12&amp;", "&amp;Outputs!P12)</f>
        <v/>
      </c>
      <c r="T12" t="str">
        <f>IF(ISBLANK(Outputs!Q12),"",Outputs!Q12&amp;", "&amp;Outputs!T12&amp;", False")</f>
        <v>Syntin, 0.580511845887995, False</v>
      </c>
      <c r="U12" t="str">
        <f>IF(ISBLANK(Outputs!Q12),"",Outputs!Q12&amp;",  "&amp;Outputs!T12&amp;", False")</f>
        <v>Syntin,  0.580511845887995, False</v>
      </c>
      <c r="X12" t="str">
        <f>IF(ISBLANK(Outputs!U12),"",", "&amp;Outputs!U12&amp;", "&amp;Outputs!X12&amp;", True")</f>
        <v>, LqdOxygen, 1.01695809636349, True</v>
      </c>
      <c r="Y12" t="str">
        <f>IF(ISBLANK(Outputs!U12),"",", "&amp;Outputs!U12&amp;", "&amp;Outputs!X12&amp;", True")</f>
        <v>, LqdOxygen, 1.01695809636349, True</v>
      </c>
      <c r="AB12" t="str">
        <f>IF(ISBLANK(Outputs!Y12),"",", "&amp;Outputs!Y12&amp;", "&amp;Outputs!AB12&amp;", True")</f>
        <v>, Hydrazine, 0.578700352031247, True</v>
      </c>
      <c r="AC12" t="str">
        <f>IF(ISBLANK(Outputs!Y12),"",", "&amp;Outputs!Y12&amp;", "&amp;Outputs!AB12&amp;", True")</f>
        <v>, Hydrazine, 0.578700352031247, True</v>
      </c>
      <c r="AF12" t="str">
        <f>IF(ISBLANK(Outputs!AC12),"",", "&amp;Outputs!AC12&amp;", "&amp;Outputs!AF12&amp;", True")</f>
        <v/>
      </c>
      <c r="AG12" t="str">
        <f>IF(ISBLANK(Outputs!AC12),"",", "&amp;Outputs!AC12&amp;", "&amp;Outputs!AF12&amp;", True")</f>
        <v/>
      </c>
    </row>
    <row r="13" spans="1:33" ht="15" customHeight="1">
      <c r="A13" t="str">
        <f t="shared" si="0"/>
        <v>@PART[KA_Converter_250_01H]:AFTER[Karbonite]:NEEDS[RealFuels]_x000D_{_x000D_ MODULE_x000D_ {_x000D_  name = REGO_ModuleResourceConverter_x000D_  ConverterName = LH2, LOX, N2_x000D_  StartActionName = Start LH2, LOX, N2_x000D_  StopActionName = Stop LH2, LOX, N2_x000D_  conversionRate = 1_x000D_  inputResources = ElectricCharge, 6, Karbonite, 1_x000D_  outputResources = LqdHydrogen, 2.06352544237182, False, LqdOxygen, 1.01695809636349, True, Nitrogen, 406.007006109792, True_x000D_ }_x000D_}_x000D__x000D_@PART[KA_Converter_125_01H]:AFTER[Karbonite]:NEEDS[RealFuels]_x000D_{_x000D_ MODULE_x000D_ {_x000D_  name = REGO_ModuleResourceConverter_x000D_  ConverterName = LH2, LOX, N2_x000D_  StartActionName = Start LH2, LOX, N2_x000D_  StopActionName = Stop LH2, LOX, N2_x000D_  conversionRate = 0.5_x000D_  inputResources = ElectricCharge, 6, Karbonite, 1_x000D_  outputResources = LqdHydrogen,  2.06352544237182, False, LqdOxygen, 1.01695809636349, True, Nitrogen, 406.007006109792, True_x000D_ }_x000D_}_x000D__x000D_</v>
      </c>
      <c r="B13" s="6" t="str">
        <f>IF(ISBLANK(Outputs!E13),"",IF(Outputs!A13="Distiller","@PART[KA_Distiller_250_01]:AFTER[Karbonite]:NEEDS[RealFuels]",IF(Outputs!A13="DistillerM","@PART[KA_Distiller_250_01M]:AFTER[Karbonite]:NEEDS[RealFuels]",IF(Outputs!A13="ConverterC","@PART[KA_Converter_250_01]:AFTER[Karbonite]:NEEDS[RealFuels]",IF(Outputs!A13="ConverterN","@PART[KA_Converter_250_01N]:AFTER[Karbonite]:NEEDS[RealFuels]",IF(Outputs!A13="ConverterH","@PART[KA_Converter_250_01H]:AFTER[Karbonite]:NEEDS[RealFuels]",IF(Outputs!A13="ConverterO","@PART[KA_Converter_250_01O]:AFTER[Karbonite]:NEEDS[RealFuels]","ERROR!"))))))&amp;"
{
 MODULE
 {
  name = REGO_ModuleResourceConverter
  ConverterName = "&amp;$E13&amp;"
  StartActionName = Start "&amp;$E13&amp;"
  StopActionName = Stop "&amp;$E13&amp;"
  conversionRate = 1
  inputResources = "&amp;$G13&amp;H13&amp;L13&amp;P13&amp;"
  outputResources = "&amp;T13&amp;X13&amp;AB13&amp;AF13&amp;"
 }
}
")</f>
        <v>@PART[KA_Converter_250_01H]:AFTER[Karbonite]:NEEDS[RealFuels]_x000D_{_x000D_ MODULE_x000D_ {_x000D_  name = REGO_ModuleResourceConverter_x000D_  ConverterName = LH2, LOX, N2_x000D_  StartActionName = Start LH2, LOX, N2_x000D_  StopActionName = Stop LH2, LOX, N2_x000D_  conversionRate = 1_x000D_  inputResources = ElectricCharge, 6, Karbonite, 1_x000D_  outputResources = LqdHydrogen, 2.06352544237182, False, LqdOxygen, 1.01695809636349, True, Nitrogen, 406.007006109792, True_x000D_ }_x000D_}_x000D__x000D_</v>
      </c>
      <c r="C13" s="6" t="str">
        <f>IF(ISBLANK(Outputs!E13),"",IF(Outputs!A13="Distiller","@PART[KA_Distiller_125_01]:AFTER[Karbonite]:NEEDS[RealFuels]",IF(Outputs!A13="DistillerM","@PART[KA_Distiller_125_01M]:AFTER[Karbonite]:NEEDS[RealFuels]",IF(Outputs!A13="ConverterC","@PART[KA_Converter_125_01]:AFTER[Karbonite]:NEEDS[RealFuels]",IF(Outputs!A13="ConverterN","@PART[KA_Converter_125_01N]:AFTER[Karbonite]:NEEDS[RealFuels]",IF(Outputs!A13="ConverterH","@PART[KA_Converter_125_01H]:AFTER[Karbonite]:NEEDS[RealFuels]",IF(Outputs!A13="ConverterO","@PART[KA_Converter_125_01O]:AFTER[Karbonite]:NEEDS[RealFuels]","ERROR!"))))))&amp;"
{
 MODULE
 {
  name = REGO_ModuleResourceConverter
  ConverterName = "&amp;$E13&amp;"
  StartActionName = Start "&amp;$E13&amp;"
  StopActionName = Stop "&amp;$E13&amp;"
  conversionRate = 0.5
  inputResources = "&amp;$G13&amp;I13&amp;M13&amp;Q13&amp;"
  outputResources = "&amp;U13&amp;Y13&amp;AC13&amp;AG13&amp;"
 }
}
")</f>
        <v>@PART[KA_Converter_125_01H]:AFTER[Karbonite]:NEEDS[RealFuels]_x000D_{_x000D_ MODULE_x000D_ {_x000D_  name = REGO_ModuleResourceConverter_x000D_  ConverterName = LH2, LOX, N2_x000D_  StartActionName = Start LH2, LOX, N2_x000D_  StopActionName = Stop LH2, LOX, N2_x000D_  conversionRate = 0.5_x000D_  inputResources = ElectricCharge, 6, Karbonite, 1_x000D_  outputResources = LqdHydrogen,  2.06352544237182, False, LqdOxygen, 1.01695809636349, True, Nitrogen, 406.007006109792, True_x000D_ }_x000D_}_x000D__x000D_</v>
      </c>
      <c r="E13" t="str">
        <f>IF(ISBLANK(VLOOKUP(Outputs!Q13,Density,6,0)),Outputs!Q13,VLOOKUP(Outputs!Q13,Density,6,0))&amp;IF(ISBLANK(Outputs!U13),"",", "&amp;IF(ISBLANK(VLOOKUP(Outputs!U13,Density,6,0)),Outputs!U13,VLOOKUP(Outputs!U13,Density,6,0)))&amp;IF(ISBLANK(Outputs!Y13),"",", "&amp;IF(ISBLANK(VLOOKUP(Outputs!Y13,Density,6,0)),Outputs!Y13,VLOOKUP(Outputs!Y13,Density,6,0))&amp;IF(ISBLANK(Outputs!AC13),"",", "&amp;IF(ISBLANK(VLOOKUP(Outputs!AC13,Density,6,0)),Outputs!AC13,VLOOKUP(Outputs!AC13,Density,6,0))))</f>
        <v>LH2, LOX, N2</v>
      </c>
      <c r="F13" t="str">
        <f>IF(ISBLANK(VLOOKUP(Outputs!E13,Density,6,0)),Outputs!E13,VLOOKUP(Outputs!E13,Density,6,0))&amp;IF(ISBLANK(Outputs!I13),"",", "&amp;IF(ISBLANK(VLOOKUP(Outputs!I13,Density,6,0)),Outputs!I13,VLOOKUP(Outputs!I13,Density,6,0)))&amp;IF(ISBLANK(Outputs!M13),"",", "&amp;IF(ISBLANK(VLOOKUP(Outputs!M13,Density,6,0)),Outputs!M13,VLOOKUP(Outputs!M13,Density,6,0)))</f>
        <v>Karbonite</v>
      </c>
      <c r="G13" t="str">
        <f>IF(ISBLANK(Outputs!E13),"","ElectricCharge, "&amp;Outputs!B13)</f>
        <v>ElectricCharge, 6</v>
      </c>
      <c r="H13" t="str">
        <f>IF(ISBLANK(Outputs!E13),"",", "&amp;Outputs!E13&amp;", "&amp;Outputs!H13)</f>
        <v>, Karbonite, 1</v>
      </c>
      <c r="I13" t="str">
        <f>IF(ISBLANK(Outputs!E13),"",", "&amp;Outputs!E13&amp;", "&amp;Outputs!H13)</f>
        <v>, Karbonite, 1</v>
      </c>
      <c r="L13" t="str">
        <f>IF(ISBLANK(Outputs!I13),"",", "&amp;Outputs!I13&amp;", "&amp;Outputs!L13)</f>
        <v/>
      </c>
      <c r="M13" t="str">
        <f>IF(ISBLANK(Outputs!I13),"",", "&amp;Outputs!I13&amp;", "&amp;Outputs!L13)</f>
        <v/>
      </c>
      <c r="P13" t="str">
        <f>IF(ISBLANK(Outputs!M13),"",", "&amp;Outputs!M13&amp;", "&amp;Outputs!P13)</f>
        <v/>
      </c>
      <c r="Q13" t="str">
        <f>IF(ISBLANK(Outputs!M13),"",", "&amp;Outputs!M13&amp;", "&amp;Outputs!P13)</f>
        <v/>
      </c>
      <c r="T13" t="str">
        <f>IF(ISBLANK(Outputs!Q13),"",Outputs!Q13&amp;", "&amp;Outputs!T13&amp;", False")</f>
        <v>LqdHydrogen, 2.06352544237182, False</v>
      </c>
      <c r="U13" t="str">
        <f>IF(ISBLANK(Outputs!Q13),"",Outputs!Q13&amp;",  "&amp;Outputs!T13&amp;", False")</f>
        <v>LqdHydrogen,  2.06352544237182, False</v>
      </c>
      <c r="X13" t="str">
        <f>IF(ISBLANK(Outputs!U13),"",", "&amp;Outputs!U13&amp;", "&amp;Outputs!X13&amp;", True")</f>
        <v>, LqdOxygen, 1.01695809636349, True</v>
      </c>
      <c r="Y13" t="str">
        <f>IF(ISBLANK(Outputs!U13),"",", "&amp;Outputs!U13&amp;", "&amp;Outputs!X13&amp;", True")</f>
        <v>, LqdOxygen, 1.01695809636349, True</v>
      </c>
      <c r="AB13" t="str">
        <f>IF(ISBLANK(Outputs!Y13),"",", "&amp;Outputs!Y13&amp;", "&amp;Outputs!AB13&amp;", True")</f>
        <v>, Nitrogen, 406.007006109792, True</v>
      </c>
      <c r="AC13" t="str">
        <f>IF(ISBLANK(Outputs!Y13),"",", "&amp;Outputs!Y13&amp;", "&amp;Outputs!AB13&amp;", True")</f>
        <v>, Nitrogen, 406.007006109792, True</v>
      </c>
      <c r="AF13" t="str">
        <f>IF(ISBLANK(Outputs!AC13),"",", "&amp;Outputs!AC13&amp;", "&amp;Outputs!AF13&amp;", True")</f>
        <v/>
      </c>
      <c r="AG13" t="str">
        <f>IF(ISBLANK(Outputs!AC13),"",", "&amp;Outputs!AC13&amp;", "&amp;Outputs!AF13&amp;", True")</f>
        <v/>
      </c>
    </row>
    <row r="14" spans="1:33" ht="15" customHeight="1">
      <c r="A14" t="str">
        <f t="shared" si="0"/>
        <v>@PART[KA_Converter_250_01H]:AFTER[Karbonite]:NEEDS[RealFuels]_x000D_{_x000D_ MODULE_x000D_ {_x000D_  name = REGO_ModuleResourceConverter_x000D_  ConverterName = LOX, LH2, N2_x000D_  StartActionName = Start LOX, LH2, N2_x000D_  StopActionName = Stop LOX, LH2, N2_x000D_  conversionRate = 1_x000D_  inputResources = ElectricCharge, 6, Karbonite, 1_x000D_  outputResources = LqdOxygen, 1.01695809636349, False, LqdHydrogen, 2.06352544237182, True, Nitrogen, 406.007006109792, True_x000D_ }_x000D_}_x000D__x000D_@PART[KA_Converter_125_01H]:AFTER[Karbonite]:NEEDS[RealFuels]_x000D_{_x000D_ MODULE_x000D_ {_x000D_  name = REGO_ModuleResourceConverter_x000D_  ConverterName = LOX, LH2, N2_x000D_  StartActionName = Start LOX, LH2, N2_x000D_  StopActionName = Stop LOX, LH2, N2_x000D_  conversionRate = 0.5_x000D_  inputResources = ElectricCharge, 6, Karbonite, 1_x000D_  outputResources = LqdOxygen,  1.01695809636349, False, LqdHydrogen, 2.06352544237182, True, Nitrogen, 406.007006109792, True_x000D_ }_x000D_}_x000D__x000D_</v>
      </c>
      <c r="B14" s="6" t="str">
        <f>IF(ISBLANK(Outputs!E14),"",IF(Outputs!A14="Distiller","@PART[KA_Distiller_250_01]:AFTER[Karbonite]:NEEDS[RealFuels]",IF(Outputs!A14="DistillerM","@PART[KA_Distiller_250_01M]:AFTER[Karbonite]:NEEDS[RealFuels]",IF(Outputs!A14="ConverterC","@PART[KA_Converter_250_01]:AFTER[Karbonite]:NEEDS[RealFuels]",IF(Outputs!A14="ConverterN","@PART[KA_Converter_250_01N]:AFTER[Karbonite]:NEEDS[RealFuels]",IF(Outputs!A14="ConverterH","@PART[KA_Converter_250_01H]:AFTER[Karbonite]:NEEDS[RealFuels]",IF(Outputs!A14="ConverterO","@PART[KA_Converter_250_01O]:AFTER[Karbonite]:NEEDS[RealFuels]","ERROR!"))))))&amp;"
{
 MODULE
 {
  name = REGO_ModuleResourceConverter
  ConverterName = "&amp;$E14&amp;"
  StartActionName = Start "&amp;$E14&amp;"
  StopActionName = Stop "&amp;$E14&amp;"
  conversionRate = 1
  inputResources = "&amp;$G14&amp;H14&amp;L14&amp;P14&amp;"
  outputResources = "&amp;T14&amp;X14&amp;AB14&amp;AF14&amp;"
 }
}
")</f>
        <v>@PART[KA_Converter_250_01H]:AFTER[Karbonite]:NEEDS[RealFuels]_x000D_{_x000D_ MODULE_x000D_ {_x000D_  name = REGO_ModuleResourceConverter_x000D_  ConverterName = LOX, LH2, N2_x000D_  StartActionName = Start LOX, LH2, N2_x000D_  StopActionName = Stop LOX, LH2, N2_x000D_  conversionRate = 1_x000D_  inputResources = ElectricCharge, 6, Karbonite, 1_x000D_  outputResources = LqdOxygen, 1.01695809636349, False, LqdHydrogen, 2.06352544237182, True, Nitrogen, 406.007006109792, True_x000D_ }_x000D_}_x000D__x000D_</v>
      </c>
      <c r="C14" s="6" t="str">
        <f>IF(ISBLANK(Outputs!E14),"",IF(Outputs!A14="Distiller","@PART[KA_Distiller_125_01]:AFTER[Karbonite]:NEEDS[RealFuels]",IF(Outputs!A14="DistillerM","@PART[KA_Distiller_125_01M]:AFTER[Karbonite]:NEEDS[RealFuels]",IF(Outputs!A14="ConverterC","@PART[KA_Converter_125_01]:AFTER[Karbonite]:NEEDS[RealFuels]",IF(Outputs!A14="ConverterN","@PART[KA_Converter_125_01N]:AFTER[Karbonite]:NEEDS[RealFuels]",IF(Outputs!A14="ConverterH","@PART[KA_Converter_125_01H]:AFTER[Karbonite]:NEEDS[RealFuels]",IF(Outputs!A14="ConverterO","@PART[KA_Converter_125_01O]:AFTER[Karbonite]:NEEDS[RealFuels]","ERROR!"))))))&amp;"
{
 MODULE
 {
  name = REGO_ModuleResourceConverter
  ConverterName = "&amp;$E14&amp;"
  StartActionName = Start "&amp;$E14&amp;"
  StopActionName = Stop "&amp;$E14&amp;"
  conversionRate = 0.5
  inputResources = "&amp;$G14&amp;I14&amp;M14&amp;Q14&amp;"
  outputResources = "&amp;U14&amp;Y14&amp;AC14&amp;AG14&amp;"
 }
}
")</f>
        <v>@PART[KA_Converter_125_01H]:AFTER[Karbonite]:NEEDS[RealFuels]_x000D_{_x000D_ MODULE_x000D_ {_x000D_  name = REGO_ModuleResourceConverter_x000D_  ConverterName = LOX, LH2, N2_x000D_  StartActionName = Start LOX, LH2, N2_x000D_  StopActionName = Stop LOX, LH2, N2_x000D_  conversionRate = 0.5_x000D_  inputResources = ElectricCharge, 6, Karbonite, 1_x000D_  outputResources = LqdOxygen,  1.01695809636349, False, LqdHydrogen, 2.06352544237182, True, Nitrogen, 406.007006109792, True_x000D_ }_x000D_}_x000D__x000D_</v>
      </c>
      <c r="E14" t="str">
        <f>IF(ISBLANK(VLOOKUP(Outputs!Q14,Density,6,0)),Outputs!Q14,VLOOKUP(Outputs!Q14,Density,6,0))&amp;IF(ISBLANK(Outputs!U14),"",", "&amp;IF(ISBLANK(VLOOKUP(Outputs!U14,Density,6,0)),Outputs!U14,VLOOKUP(Outputs!U14,Density,6,0)))&amp;IF(ISBLANK(Outputs!Y14),"",", "&amp;IF(ISBLANK(VLOOKUP(Outputs!Y14,Density,6,0)),Outputs!Y14,VLOOKUP(Outputs!Y14,Density,6,0))&amp;IF(ISBLANK(Outputs!AC14),"",", "&amp;IF(ISBLANK(VLOOKUP(Outputs!AC14,Density,6,0)),Outputs!AC14,VLOOKUP(Outputs!AC14,Density,6,0))))</f>
        <v>LOX, LH2, N2</v>
      </c>
      <c r="F14" t="str">
        <f>IF(ISBLANK(VLOOKUP(Outputs!E14,Density,6,0)),Outputs!E14,VLOOKUP(Outputs!E14,Density,6,0))&amp;IF(ISBLANK(Outputs!I14),"",", "&amp;IF(ISBLANK(VLOOKUP(Outputs!I14,Density,6,0)),Outputs!I14,VLOOKUP(Outputs!I14,Density,6,0)))&amp;IF(ISBLANK(Outputs!M14),"",", "&amp;IF(ISBLANK(VLOOKUP(Outputs!M14,Density,6,0)),Outputs!M14,VLOOKUP(Outputs!M14,Density,6,0)))</f>
        <v>Karbonite</v>
      </c>
      <c r="G14" t="str">
        <f>IF(ISBLANK(Outputs!E14),"","ElectricCharge, "&amp;Outputs!B14)</f>
        <v>ElectricCharge, 6</v>
      </c>
      <c r="H14" t="str">
        <f>IF(ISBLANK(Outputs!E14),"",", "&amp;Outputs!E14&amp;", "&amp;Outputs!H14)</f>
        <v>, Karbonite, 1</v>
      </c>
      <c r="I14" t="str">
        <f>IF(ISBLANK(Outputs!E14),"",", "&amp;Outputs!E14&amp;", "&amp;Outputs!H14)</f>
        <v>, Karbonite, 1</v>
      </c>
      <c r="L14" t="str">
        <f>IF(ISBLANK(Outputs!I14),"",", "&amp;Outputs!I14&amp;", "&amp;Outputs!L14)</f>
        <v/>
      </c>
      <c r="M14" t="str">
        <f>IF(ISBLANK(Outputs!I14),"",", "&amp;Outputs!I14&amp;", "&amp;Outputs!L14)</f>
        <v/>
      </c>
      <c r="P14" t="str">
        <f>IF(ISBLANK(Outputs!M14),"",", "&amp;Outputs!M14&amp;", "&amp;Outputs!P14)</f>
        <v/>
      </c>
      <c r="Q14" t="str">
        <f>IF(ISBLANK(Outputs!M14),"",", "&amp;Outputs!M14&amp;", "&amp;Outputs!P14)</f>
        <v/>
      </c>
      <c r="T14" t="str">
        <f>IF(ISBLANK(Outputs!Q14),"",Outputs!Q14&amp;", "&amp;Outputs!T14&amp;", False")</f>
        <v>LqdOxygen, 1.01695809636349, False</v>
      </c>
      <c r="U14" t="str">
        <f>IF(ISBLANK(Outputs!Q14),"",Outputs!Q14&amp;",  "&amp;Outputs!T14&amp;", False")</f>
        <v>LqdOxygen,  1.01695809636349, False</v>
      </c>
      <c r="X14" t="str">
        <f>IF(ISBLANK(Outputs!U14),"",", "&amp;Outputs!U14&amp;", "&amp;Outputs!X14&amp;", True")</f>
        <v>, LqdHydrogen, 2.06352544237182, True</v>
      </c>
      <c r="Y14" t="str">
        <f>IF(ISBLANK(Outputs!U14),"",", "&amp;Outputs!U14&amp;", "&amp;Outputs!X14&amp;", True")</f>
        <v>, LqdHydrogen, 2.06352544237182, True</v>
      </c>
      <c r="AB14" t="str">
        <f>IF(ISBLANK(Outputs!Y14),"",", "&amp;Outputs!Y14&amp;", "&amp;Outputs!AB14&amp;", True")</f>
        <v>, Nitrogen, 406.007006109792, True</v>
      </c>
      <c r="AC14" t="str">
        <f>IF(ISBLANK(Outputs!Y14),"",", "&amp;Outputs!Y14&amp;", "&amp;Outputs!AB14&amp;", True")</f>
        <v>, Nitrogen, 406.007006109792, True</v>
      </c>
      <c r="AF14" t="str">
        <f>IF(ISBLANK(Outputs!AC14),"",", "&amp;Outputs!AC14&amp;", "&amp;Outputs!AF14&amp;", True")</f>
        <v/>
      </c>
      <c r="AG14" t="str">
        <f>IF(ISBLANK(Outputs!AC14),"",", "&amp;Outputs!AC14&amp;", "&amp;Outputs!AF14&amp;", True")</f>
        <v/>
      </c>
    </row>
    <row r="15" spans="1:33" ht="15" customHeight="1">
      <c r="A15" t="str">
        <f t="shared" si="0"/>
        <v>@PART[KA_Distiller_250_01]:AFTER[Karbonite]:NEEDS[RealFuels]_x000D_{_x000D_ MODULE_x000D_ {_x000D_  name = REGO_ModuleResourceConverter_x000D_  ConverterName = HTP_x000D_  StartActionName = Start HTP_x000D_  StopActionName = Stop HTP_x000D_  conversionRate = 1_x000D_  inputResources = ElectricCharge, 1.75, LqdHydrogen, 1, LqdOxygen, 0.985651134201278_x000D_  outputResources = HTP, 0.747173715077286, False_x000D_ }_x000D_}_x000D__x000D_@PART[KA_Distiller_125_01]:AFTER[Karbonite]:NEEDS[RealFuels]_x000D_{_x000D_ MODULE_x000D_ {_x000D_  name = REGO_ModuleResourceConverter_x000D_  ConverterName = HTP_x000D_  StartActionName = Start HTP_x000D_  StopActionName = Stop HTP_x000D_  conversionRate = 0.5_x000D_  inputResources = ElectricCharge, 1.75, LqdHydrogen, 1, LqdOxygen, 0.985651134201278_x000D_  outputResources = HTP,  0.747173715077286, False_x000D_ }_x000D_}_x000D__x000D_</v>
      </c>
      <c r="B15" s="6" t="str">
        <f>IF(ISBLANK(Outputs!E15),"",IF(Outputs!A15="Distiller","@PART[KA_Distiller_250_01]:AFTER[Karbonite]:NEEDS[RealFuels]",IF(Outputs!A15="DistillerM","@PART[KA_Distiller_250_01M]:AFTER[Karbonite]:NEEDS[RealFuels]",IF(Outputs!A15="ConverterC","@PART[KA_Converter_250_01]:AFTER[Karbonite]:NEEDS[RealFuels]",IF(Outputs!A15="ConverterN","@PART[KA_Converter_250_01N]:AFTER[Karbonite]:NEEDS[RealFuels]",IF(Outputs!A15="ConverterH","@PART[KA_Converter_250_01H]:AFTER[Karbonite]:NEEDS[RealFuels]",IF(Outputs!A15="ConverterO","@PART[KA_Converter_250_01O]:AFTER[Karbonite]:NEEDS[RealFuels]","ERROR!"))))))&amp;"
{
 MODULE
 {
  name = REGO_ModuleResourceConverter
  ConverterName = "&amp;$E15&amp;"
  StartActionName = Start "&amp;$E15&amp;"
  StopActionName = Stop "&amp;$E15&amp;"
  conversionRate = 1
  inputResources = "&amp;$G15&amp;H15&amp;L15&amp;P15&amp;"
  outputResources = "&amp;T15&amp;X15&amp;AB15&amp;AF15&amp;"
 }
}
")</f>
        <v>@PART[KA_Distiller_250_01]:AFTER[Karbonite]:NEEDS[RealFuels]_x000D_{_x000D_ MODULE_x000D_ {_x000D_  name = REGO_ModuleResourceConverter_x000D_  ConverterName = HTP_x000D_  StartActionName = Start HTP_x000D_  StopActionName = Stop HTP_x000D_  conversionRate = 1_x000D_  inputResources = ElectricCharge, 1.75, LqdHydrogen, 1, LqdOxygen, 0.985651134201278_x000D_  outputResources = HTP, 0.747173715077286, False_x000D_ }_x000D_}_x000D__x000D_</v>
      </c>
      <c r="C15" s="6" t="str">
        <f>IF(ISBLANK(Outputs!E15),"",IF(Outputs!A15="Distiller","@PART[KA_Distiller_125_01]:AFTER[Karbonite]:NEEDS[RealFuels]",IF(Outputs!A15="DistillerM","@PART[KA_Distiller_125_01M]:AFTER[Karbonite]:NEEDS[RealFuels]",IF(Outputs!A15="ConverterC","@PART[KA_Converter_125_01]:AFTER[Karbonite]:NEEDS[RealFuels]",IF(Outputs!A15="ConverterN","@PART[KA_Converter_125_01N]:AFTER[Karbonite]:NEEDS[RealFuels]",IF(Outputs!A15="ConverterH","@PART[KA_Converter_125_01H]:AFTER[Karbonite]:NEEDS[RealFuels]",IF(Outputs!A15="ConverterO","@PART[KA_Converter_125_01O]:AFTER[Karbonite]:NEEDS[RealFuels]","ERROR!"))))))&amp;"
{
 MODULE
 {
  name = REGO_ModuleResourceConverter
  ConverterName = "&amp;$E15&amp;"
  StartActionName = Start "&amp;$E15&amp;"
  StopActionName = Stop "&amp;$E15&amp;"
  conversionRate = 0.5
  inputResources = "&amp;$G15&amp;I15&amp;M15&amp;Q15&amp;"
  outputResources = "&amp;U15&amp;Y15&amp;AC15&amp;AG15&amp;"
 }
}
")</f>
        <v>@PART[KA_Distiller_125_01]:AFTER[Karbonite]:NEEDS[RealFuels]_x000D_{_x000D_ MODULE_x000D_ {_x000D_  name = REGO_ModuleResourceConverter_x000D_  ConverterName = HTP_x000D_  StartActionName = Start HTP_x000D_  StopActionName = Stop HTP_x000D_  conversionRate = 0.5_x000D_  inputResources = ElectricCharge, 1.75, LqdHydrogen, 1, LqdOxygen, 0.985651134201278_x000D_  outputResources = HTP,  0.747173715077286, False_x000D_ }_x000D_}_x000D__x000D_</v>
      </c>
      <c r="E15" t="str">
        <f>IF(ISBLANK(VLOOKUP(Outputs!Q15,Density,6,0)),Outputs!Q15,VLOOKUP(Outputs!Q15,Density,6,0))&amp;IF(ISBLANK(Outputs!U15),"",", "&amp;IF(ISBLANK(VLOOKUP(Outputs!U15,Density,6,0)),Outputs!U15,VLOOKUP(Outputs!U15,Density,6,0)))&amp;IF(ISBLANK(Outputs!Y15),"",", "&amp;IF(ISBLANK(VLOOKUP(Outputs!Y15,Density,6,0)),Outputs!Y15,VLOOKUP(Outputs!Y15,Density,6,0))&amp;IF(ISBLANK(Outputs!AC15),"",", "&amp;IF(ISBLANK(VLOOKUP(Outputs!AC15,Density,6,0)),Outputs!AC15,VLOOKUP(Outputs!AC15,Density,6,0))))</f>
        <v>HTP</v>
      </c>
      <c r="F15" t="str">
        <f>IF(ISBLANK(VLOOKUP(Outputs!E15,Density,6,0)),Outputs!E15,VLOOKUP(Outputs!E15,Density,6,0))&amp;IF(ISBLANK(Outputs!I15),"",", "&amp;IF(ISBLANK(VLOOKUP(Outputs!I15,Density,6,0)),Outputs!I15,VLOOKUP(Outputs!I15,Density,6,0)))&amp;IF(ISBLANK(Outputs!M15),"",", "&amp;IF(ISBLANK(VLOOKUP(Outputs!M15,Density,6,0)),Outputs!M15,VLOOKUP(Outputs!M15,Density,6,0)))</f>
        <v>LH2, LOX</v>
      </c>
      <c r="G15" t="str">
        <f>IF(ISBLANK(Outputs!E15),"","ElectricCharge, "&amp;Outputs!B15)</f>
        <v>ElectricCharge, 1.75</v>
      </c>
      <c r="H15" t="str">
        <f>IF(ISBLANK(Outputs!E15),"",", "&amp;Outputs!E15&amp;", "&amp;Outputs!H15)</f>
        <v>, LqdHydrogen, 1</v>
      </c>
      <c r="I15" t="str">
        <f>IF(ISBLANK(Outputs!E15),"",", "&amp;Outputs!E15&amp;", "&amp;Outputs!H15)</f>
        <v>, LqdHydrogen, 1</v>
      </c>
      <c r="L15" t="str">
        <f>IF(ISBLANK(Outputs!I15),"",", "&amp;Outputs!I15&amp;", "&amp;Outputs!L15)</f>
        <v>, LqdOxygen, 0.985651134201278</v>
      </c>
      <c r="M15" t="str">
        <f>IF(ISBLANK(Outputs!I15),"",", "&amp;Outputs!I15&amp;", "&amp;Outputs!L15)</f>
        <v>, LqdOxygen, 0.985651134201278</v>
      </c>
      <c r="P15" t="str">
        <f>IF(ISBLANK(Outputs!M15),"",", "&amp;Outputs!M15&amp;", "&amp;Outputs!P15)</f>
        <v/>
      </c>
      <c r="Q15" t="str">
        <f>IF(ISBLANK(Outputs!M15),"",", "&amp;Outputs!M15&amp;", "&amp;Outputs!P15)</f>
        <v/>
      </c>
      <c r="T15" t="str">
        <f>IF(ISBLANK(Outputs!Q15),"",Outputs!Q15&amp;", "&amp;Outputs!T15&amp;", False")</f>
        <v>HTP, 0.747173715077286, False</v>
      </c>
      <c r="U15" t="str">
        <f>IF(ISBLANK(Outputs!Q15),"",Outputs!Q15&amp;",  "&amp;Outputs!T15&amp;", False")</f>
        <v>HTP,  0.747173715077286, False</v>
      </c>
      <c r="X15" t="str">
        <f>IF(ISBLANK(Outputs!U15),"",", "&amp;Outputs!U15&amp;", "&amp;Outputs!X15&amp;", True")</f>
        <v/>
      </c>
      <c r="Y15" t="str">
        <f>IF(ISBLANK(Outputs!U15),"",", "&amp;Outputs!U15&amp;", "&amp;Outputs!X15&amp;", True")</f>
        <v/>
      </c>
      <c r="AB15" t="str">
        <f>IF(ISBLANK(Outputs!Y15),"",", "&amp;Outputs!Y15&amp;", "&amp;Outputs!AB15&amp;", True")</f>
        <v/>
      </c>
      <c r="AC15" t="str">
        <f>IF(ISBLANK(Outputs!Y15),"",", "&amp;Outputs!Y15&amp;", "&amp;Outputs!AB15&amp;", True")</f>
        <v/>
      </c>
      <c r="AF15" t="str">
        <f>IF(ISBLANK(Outputs!AC15),"",", "&amp;Outputs!AC15&amp;", "&amp;Outputs!AF15&amp;", True")</f>
        <v/>
      </c>
      <c r="AG15" t="str">
        <f>IF(ISBLANK(Outputs!AC15),"",", "&amp;Outputs!AC15&amp;", "&amp;Outputs!AF15&amp;", True")</f>
        <v/>
      </c>
    </row>
    <row r="16" spans="1:33" ht="15" customHeight="1">
      <c r="A16" t="str">
        <f t="shared" si="0"/>
        <v>@PART[KA_Distiller_250_01]:AFTER[Karbonite]:NEEDS[RealFuels]_x000D_{_x000D_ MODULE_x000D_ {_x000D_  name = REGO_ModuleResourceConverter_x000D_  ConverterName = HTP, N2_x000D_  StartActionName = Start HTP, N2_x000D_  StopActionName = Stop HTP, N2_x000D_  conversionRate = 1_x000D_  inputResources = ElectricCharge, 1.5, Karbonite, 1_x000D_  outputResources = HTP, 0.85656220607414, False, Nitrogen, 406.007006109792, True_x000D_ }_x000D_}_x000D__x000D_@PART[KA_Distiller_125_01]:AFTER[Karbonite]:NEEDS[RealFuels]_x000D_{_x000D_ MODULE_x000D_ {_x000D_  name = REGO_ModuleResourceConverter_x000D_  ConverterName = HTP, N2_x000D_  StartActionName = Start HTP, N2_x000D_  StopActionName = Stop HTP, N2_x000D_  conversionRate = 0.5_x000D_  inputResources = ElectricCharge, 1.5, Karbonite, 1_x000D_  outputResources = HTP,  0.85656220607414, False, Nitrogen, 406.007006109792, True_x000D_ }_x000D_}_x000D__x000D_</v>
      </c>
      <c r="B16" s="6" t="str">
        <f>IF(ISBLANK(Outputs!E16),"",IF(Outputs!A16="Distiller","@PART[KA_Distiller_250_01]:AFTER[Karbonite]:NEEDS[RealFuels]",IF(Outputs!A16="DistillerM","@PART[KA_Distiller_250_01M]:AFTER[Karbonite]:NEEDS[RealFuels]",IF(Outputs!A16="ConverterC","@PART[KA_Converter_250_01]:AFTER[Karbonite]:NEEDS[RealFuels]",IF(Outputs!A16="ConverterN","@PART[KA_Converter_250_01N]:AFTER[Karbonite]:NEEDS[RealFuels]",IF(Outputs!A16="ConverterH","@PART[KA_Converter_250_01H]:AFTER[Karbonite]:NEEDS[RealFuels]",IF(Outputs!A16="ConverterO","@PART[KA_Converter_250_01O]:AFTER[Karbonite]:NEEDS[RealFuels]","ERROR!"))))))&amp;"
{
 MODULE
 {
  name = REGO_ModuleResourceConverter
  ConverterName = "&amp;$E16&amp;"
  StartActionName = Start "&amp;$E16&amp;"
  StopActionName = Stop "&amp;$E16&amp;"
  conversionRate = 1
  inputResources = "&amp;$G16&amp;H16&amp;L16&amp;P16&amp;"
  outputResources = "&amp;T16&amp;X16&amp;AB16&amp;AF16&amp;"
 }
}
")</f>
        <v>@PART[KA_Distiller_250_01]:AFTER[Karbonite]:NEEDS[RealFuels]_x000D_{_x000D_ MODULE_x000D_ {_x000D_  name = REGO_ModuleResourceConverter_x000D_  ConverterName = HTP, N2_x000D_  StartActionName = Start HTP, N2_x000D_  StopActionName = Stop HTP, N2_x000D_  conversionRate = 1_x000D_  inputResources = ElectricCharge, 1.5, Karbonite, 1_x000D_  outputResources = HTP, 0.85656220607414, False, Nitrogen, 406.007006109792, True_x000D_ }_x000D_}_x000D__x000D_</v>
      </c>
      <c r="C16" s="6" t="str">
        <f>IF(ISBLANK(Outputs!E16),"",IF(Outputs!A16="Distiller","@PART[KA_Distiller_125_01]:AFTER[Karbonite]:NEEDS[RealFuels]",IF(Outputs!A16="DistillerM","@PART[KA_Distiller_125_01M]:AFTER[Karbonite]:NEEDS[RealFuels]",IF(Outputs!A16="ConverterC","@PART[KA_Converter_125_01]:AFTER[Karbonite]:NEEDS[RealFuels]",IF(Outputs!A16="ConverterN","@PART[KA_Converter_125_01N]:AFTER[Karbonite]:NEEDS[RealFuels]",IF(Outputs!A16="ConverterH","@PART[KA_Converter_125_01H]:AFTER[Karbonite]:NEEDS[RealFuels]",IF(Outputs!A16="ConverterO","@PART[KA_Converter_125_01O]:AFTER[Karbonite]:NEEDS[RealFuels]","ERROR!"))))))&amp;"
{
 MODULE
 {
  name = REGO_ModuleResourceConverter
  ConverterName = "&amp;$E16&amp;"
  StartActionName = Start "&amp;$E16&amp;"
  StopActionName = Stop "&amp;$E16&amp;"
  conversionRate = 0.5
  inputResources = "&amp;$G16&amp;I16&amp;M16&amp;Q16&amp;"
  outputResources = "&amp;U16&amp;Y16&amp;AC16&amp;AG16&amp;"
 }
}
")</f>
        <v>@PART[KA_Distiller_125_01]:AFTER[Karbonite]:NEEDS[RealFuels]_x000D_{_x000D_ MODULE_x000D_ {_x000D_  name = REGO_ModuleResourceConverter_x000D_  ConverterName = HTP, N2_x000D_  StartActionName = Start HTP, N2_x000D_  StopActionName = Stop HTP, N2_x000D_  conversionRate = 0.5_x000D_  inputResources = ElectricCharge, 1.5, Karbonite, 1_x000D_  outputResources = HTP,  0.85656220607414, False, Nitrogen, 406.007006109792, True_x000D_ }_x000D_}_x000D__x000D_</v>
      </c>
      <c r="E16" t="str">
        <f>IF(ISBLANK(VLOOKUP(Outputs!Q16,Density,6,0)),Outputs!Q16,VLOOKUP(Outputs!Q16,Density,6,0))&amp;IF(ISBLANK(Outputs!U16),"",", "&amp;IF(ISBLANK(VLOOKUP(Outputs!U16,Density,6,0)),Outputs!U16,VLOOKUP(Outputs!U16,Density,6,0)))&amp;IF(ISBLANK(Outputs!Y16),"",", "&amp;IF(ISBLANK(VLOOKUP(Outputs!Y16,Density,6,0)),Outputs!Y16,VLOOKUP(Outputs!Y16,Density,6,0))&amp;IF(ISBLANK(Outputs!AC16),"",", "&amp;IF(ISBLANK(VLOOKUP(Outputs!AC16,Density,6,0)),Outputs!AC16,VLOOKUP(Outputs!AC16,Density,6,0))))</f>
        <v>HTP, N2</v>
      </c>
      <c r="F16" t="str">
        <f>IF(ISBLANK(VLOOKUP(Outputs!E16,Density,6,0)),Outputs!E16,VLOOKUP(Outputs!E16,Density,6,0))&amp;IF(ISBLANK(Outputs!I16),"",", "&amp;IF(ISBLANK(VLOOKUP(Outputs!I16,Density,6,0)),Outputs!I16,VLOOKUP(Outputs!I16,Density,6,0)))&amp;IF(ISBLANK(Outputs!M16),"",", "&amp;IF(ISBLANK(VLOOKUP(Outputs!M16,Density,6,0)),Outputs!M16,VLOOKUP(Outputs!M16,Density,6,0)))</f>
        <v>Karbonite</v>
      </c>
      <c r="G16" t="str">
        <f>IF(ISBLANK(Outputs!E16),"","ElectricCharge, "&amp;Outputs!B16)</f>
        <v>ElectricCharge, 1.5</v>
      </c>
      <c r="H16" t="str">
        <f>IF(ISBLANK(Outputs!E16),"",", "&amp;Outputs!E16&amp;", "&amp;Outputs!H16)</f>
        <v>, Karbonite, 1</v>
      </c>
      <c r="I16" t="str">
        <f>IF(ISBLANK(Outputs!E16),"",", "&amp;Outputs!E16&amp;", "&amp;Outputs!H16)</f>
        <v>, Karbonite, 1</v>
      </c>
      <c r="L16" t="str">
        <f>IF(ISBLANK(Outputs!I16),"",", "&amp;Outputs!I16&amp;", "&amp;Outputs!L16)</f>
        <v/>
      </c>
      <c r="M16" t="str">
        <f>IF(ISBLANK(Outputs!I16),"",", "&amp;Outputs!I16&amp;", "&amp;Outputs!L16)</f>
        <v/>
      </c>
      <c r="P16" t="str">
        <f>IF(ISBLANK(Outputs!M16),"",", "&amp;Outputs!M16&amp;", "&amp;Outputs!P16)</f>
        <v/>
      </c>
      <c r="Q16" t="str">
        <f>IF(ISBLANK(Outputs!M16),"",", "&amp;Outputs!M16&amp;", "&amp;Outputs!P16)</f>
        <v/>
      </c>
      <c r="T16" t="str">
        <f>IF(ISBLANK(Outputs!Q16),"",Outputs!Q16&amp;", "&amp;Outputs!T16&amp;", False")</f>
        <v>HTP, 0.85656220607414, False</v>
      </c>
      <c r="U16" t="str">
        <f>IF(ISBLANK(Outputs!Q16),"",Outputs!Q16&amp;",  "&amp;Outputs!T16&amp;", False")</f>
        <v>HTP,  0.85656220607414, False</v>
      </c>
      <c r="X16" t="str">
        <f>IF(ISBLANK(Outputs!U16),"",", "&amp;Outputs!U16&amp;", "&amp;Outputs!X16&amp;", True")</f>
        <v>, Nitrogen, 406.007006109792, True</v>
      </c>
      <c r="Y16" t="str">
        <f>IF(ISBLANK(Outputs!U16),"",", "&amp;Outputs!U16&amp;", "&amp;Outputs!X16&amp;", True")</f>
        <v>, Nitrogen, 406.007006109792, True</v>
      </c>
      <c r="AB16" t="str">
        <f>IF(ISBLANK(Outputs!Y16),"",", "&amp;Outputs!Y16&amp;", "&amp;Outputs!AB16&amp;", True")</f>
        <v/>
      </c>
      <c r="AC16" t="str">
        <f>IF(ISBLANK(Outputs!Y16),"",", "&amp;Outputs!Y16&amp;", "&amp;Outputs!AB16&amp;", True")</f>
        <v/>
      </c>
      <c r="AF16" t="str">
        <f>IF(ISBLANK(Outputs!AC16),"",", "&amp;Outputs!AC16&amp;", "&amp;Outputs!AF16&amp;", True")</f>
        <v/>
      </c>
      <c r="AG16" t="str">
        <f>IF(ISBLANK(Outputs!AC16),"",", "&amp;Outputs!AC16&amp;", "&amp;Outputs!AF16&amp;", True")</f>
        <v/>
      </c>
    </row>
    <row r="17" spans="1:33" ht="15" customHeight="1">
      <c r="A17" t="str">
        <f t="shared" si="0"/>
        <v>@PART[KA_Distiller_250_01]:AFTER[Karbonite]:NEEDS[RealFuels]_x000D_{_x000D_ MODULE_x000D_ {_x000D_  name = REGO_ModuleResourceConverter_x000D_  ConverterName = Hzine_x000D_  StartActionName = Start Hzine_x000D_  StopActionName = Stop Hzine_x000D_  conversionRate = 1_x000D_  inputResources = ElectricCharge, 2, Karbonite, 1_x000D_  outputResources = Hydrazine, 0.578700352031247, False_x000D_ }_x000D_}_x000D__x000D_@PART[KA_Distiller_125_01]:AFTER[Karbonite]:NEEDS[RealFuels]_x000D_{_x000D_ MODULE_x000D_ {_x000D_  name = REGO_ModuleResourceConverter_x000D_  ConverterName = Hzine_x000D_  StartActionName = Start Hzine_x000D_  StopActionName = Stop Hzine_x000D_  conversionRate = 0.5_x000D_  inputResources = ElectricCharge, 2, Karbonite, 1_x000D_  outputResources = Hydrazine,  0.578700352031247, False_x000D_ }_x000D_}_x000D__x000D_</v>
      </c>
      <c r="B17" s="6" t="str">
        <f>IF(ISBLANK(Outputs!E17),"",IF(Outputs!A17="Distiller","@PART[KA_Distiller_250_01]:AFTER[Karbonite]:NEEDS[RealFuels]",IF(Outputs!A17="DistillerM","@PART[KA_Distiller_250_01M]:AFTER[Karbonite]:NEEDS[RealFuels]",IF(Outputs!A17="ConverterC","@PART[KA_Converter_250_01]:AFTER[Karbonite]:NEEDS[RealFuels]",IF(Outputs!A17="ConverterN","@PART[KA_Converter_250_01N]:AFTER[Karbonite]:NEEDS[RealFuels]",IF(Outputs!A17="ConverterH","@PART[KA_Converter_250_01H]:AFTER[Karbonite]:NEEDS[RealFuels]",IF(Outputs!A17="ConverterO","@PART[KA_Converter_250_01O]:AFTER[Karbonite]:NEEDS[RealFuels]","ERROR!"))))))&amp;"
{
 MODULE
 {
  name = REGO_ModuleResourceConverter
  ConverterName = "&amp;$E17&amp;"
  StartActionName = Start "&amp;$E17&amp;"
  StopActionName = Stop "&amp;$E17&amp;"
  conversionRate = 1
  inputResources = "&amp;$G17&amp;H17&amp;L17&amp;P17&amp;"
  outputResources = "&amp;T17&amp;X17&amp;AB17&amp;AF17&amp;"
 }
}
")</f>
        <v>@PART[KA_Distiller_250_01]:AFTER[Karbonite]:NEEDS[RealFuels]_x000D_{_x000D_ MODULE_x000D_ {_x000D_  name = REGO_ModuleResourceConverter_x000D_  ConverterName = Hzine_x000D_  StartActionName = Start Hzine_x000D_  StopActionName = Stop Hzine_x000D_  conversionRate = 1_x000D_  inputResources = ElectricCharge, 2, Karbonite, 1_x000D_  outputResources = Hydrazine, 0.578700352031247, False_x000D_ }_x000D_}_x000D__x000D_</v>
      </c>
      <c r="C17" s="6" t="str">
        <f>IF(ISBLANK(Outputs!E17),"",IF(Outputs!A17="Distiller","@PART[KA_Distiller_125_01]:AFTER[Karbonite]:NEEDS[RealFuels]",IF(Outputs!A17="DistillerM","@PART[KA_Distiller_125_01M]:AFTER[Karbonite]:NEEDS[RealFuels]",IF(Outputs!A17="ConverterC","@PART[KA_Converter_125_01]:AFTER[Karbonite]:NEEDS[RealFuels]",IF(Outputs!A17="ConverterN","@PART[KA_Converter_125_01N]:AFTER[Karbonite]:NEEDS[RealFuels]",IF(Outputs!A17="ConverterH","@PART[KA_Converter_125_01H]:AFTER[Karbonite]:NEEDS[RealFuels]",IF(Outputs!A17="ConverterO","@PART[KA_Converter_125_01O]:AFTER[Karbonite]:NEEDS[RealFuels]","ERROR!"))))))&amp;"
{
 MODULE
 {
  name = REGO_ModuleResourceConverter
  ConverterName = "&amp;$E17&amp;"
  StartActionName = Start "&amp;$E17&amp;"
  StopActionName = Stop "&amp;$E17&amp;"
  conversionRate = 0.5
  inputResources = "&amp;$G17&amp;I17&amp;M17&amp;Q17&amp;"
  outputResources = "&amp;U17&amp;Y17&amp;AC17&amp;AG17&amp;"
 }
}
")</f>
        <v>@PART[KA_Distiller_125_01]:AFTER[Karbonite]:NEEDS[RealFuels]_x000D_{_x000D_ MODULE_x000D_ {_x000D_  name = REGO_ModuleResourceConverter_x000D_  ConverterName = Hzine_x000D_  StartActionName = Start Hzine_x000D_  StopActionName = Stop Hzine_x000D_  conversionRate = 0.5_x000D_  inputResources = ElectricCharge, 2, Karbonite, 1_x000D_  outputResources = Hydrazine,  0.578700352031247, False_x000D_ }_x000D_}_x000D__x000D_</v>
      </c>
      <c r="E17" t="str">
        <f>IF(ISBLANK(VLOOKUP(Outputs!Q17,Density,6,0)),Outputs!Q17,VLOOKUP(Outputs!Q17,Density,6,0))&amp;IF(ISBLANK(Outputs!U17),"",", "&amp;IF(ISBLANK(VLOOKUP(Outputs!U17,Density,6,0)),Outputs!U17,VLOOKUP(Outputs!U17,Density,6,0)))&amp;IF(ISBLANK(Outputs!Y17),"",", "&amp;IF(ISBLANK(VLOOKUP(Outputs!Y17,Density,6,0)),Outputs!Y17,VLOOKUP(Outputs!Y17,Density,6,0))&amp;IF(ISBLANK(Outputs!AC17),"",", "&amp;IF(ISBLANK(VLOOKUP(Outputs!AC17,Density,6,0)),Outputs!AC17,VLOOKUP(Outputs!AC17,Density,6,0))))</f>
        <v>Hzine</v>
      </c>
      <c r="F17" t="str">
        <f>IF(ISBLANK(VLOOKUP(Outputs!E17,Density,6,0)),Outputs!E17,VLOOKUP(Outputs!E17,Density,6,0))&amp;IF(ISBLANK(Outputs!I17),"",", "&amp;IF(ISBLANK(VLOOKUP(Outputs!I17,Density,6,0)),Outputs!I17,VLOOKUP(Outputs!I17,Density,6,0)))&amp;IF(ISBLANK(Outputs!M17),"",", "&amp;IF(ISBLANK(VLOOKUP(Outputs!M17,Density,6,0)),Outputs!M17,VLOOKUP(Outputs!M17,Density,6,0)))</f>
        <v>Karbonite</v>
      </c>
      <c r="G17" t="str">
        <f>IF(ISBLANK(Outputs!E17),"","ElectricCharge, "&amp;Outputs!B17)</f>
        <v>ElectricCharge, 2</v>
      </c>
      <c r="H17" t="str">
        <f>IF(ISBLANK(Outputs!E17),"",", "&amp;Outputs!E17&amp;", "&amp;Outputs!H17)</f>
        <v>, Karbonite, 1</v>
      </c>
      <c r="I17" t="str">
        <f>IF(ISBLANK(Outputs!E17),"",", "&amp;Outputs!E17&amp;", "&amp;Outputs!H17)</f>
        <v>, Karbonite, 1</v>
      </c>
      <c r="L17" t="str">
        <f>IF(ISBLANK(Outputs!I17),"",", "&amp;Outputs!I17&amp;", "&amp;Outputs!L17)</f>
        <v/>
      </c>
      <c r="M17" t="str">
        <f>IF(ISBLANK(Outputs!I17),"",", "&amp;Outputs!I17&amp;", "&amp;Outputs!L17)</f>
        <v/>
      </c>
      <c r="P17" t="str">
        <f>IF(ISBLANK(Outputs!M17),"",", "&amp;Outputs!M17&amp;", "&amp;Outputs!P17)</f>
        <v/>
      </c>
      <c r="Q17" t="str">
        <f>IF(ISBLANK(Outputs!M17),"",", "&amp;Outputs!M17&amp;", "&amp;Outputs!P17)</f>
        <v/>
      </c>
      <c r="T17" t="str">
        <f>IF(ISBLANK(Outputs!Q17),"",Outputs!Q17&amp;", "&amp;Outputs!T17&amp;", False")</f>
        <v>Hydrazine, 0.578700352031247, False</v>
      </c>
      <c r="U17" t="str">
        <f>IF(ISBLANK(Outputs!Q17),"",Outputs!Q17&amp;",  "&amp;Outputs!T17&amp;", False")</f>
        <v>Hydrazine,  0.578700352031247, False</v>
      </c>
      <c r="X17" t="str">
        <f>IF(ISBLANK(Outputs!U17),"",", "&amp;Outputs!U17&amp;", "&amp;Outputs!X17&amp;", True")</f>
        <v/>
      </c>
      <c r="Y17" t="str">
        <f>IF(ISBLANK(Outputs!U17),"",", "&amp;Outputs!U17&amp;", "&amp;Outputs!X17&amp;", True")</f>
        <v/>
      </c>
      <c r="AB17" t="str">
        <f>IF(ISBLANK(Outputs!Y17),"",", "&amp;Outputs!Y17&amp;", "&amp;Outputs!AB17&amp;", True")</f>
        <v/>
      </c>
      <c r="AC17" t="str">
        <f>IF(ISBLANK(Outputs!Y17),"",", "&amp;Outputs!Y17&amp;", "&amp;Outputs!AB17&amp;", True")</f>
        <v/>
      </c>
      <c r="AF17" t="str">
        <f>IF(ISBLANK(Outputs!AC17),"",", "&amp;Outputs!AC17&amp;", "&amp;Outputs!AF17&amp;", True")</f>
        <v/>
      </c>
      <c r="AG17" t="str">
        <f>IF(ISBLANK(Outputs!AC17),"",", "&amp;Outputs!AC17&amp;", "&amp;Outputs!AF17&amp;", True")</f>
        <v/>
      </c>
    </row>
    <row r="18" spans="1:33" ht="15" customHeight="1">
      <c r="A18" t="str">
        <f t="shared" si="0"/>
        <v>@PART[KA_Distiller_250_01]:AFTER[Karbonite]:NEEDS[RealFuels]_x000D_{_x000D_ MODULE_x000D_ {_x000D_  name = REGO_ModuleResourceConverter_x000D_  ConverterName = IRFNA-III_x000D_  StartActionName = Start IRFNA-III_x000D_  StopActionName = Stop IRFNA-III_x000D_  conversionRate = 1_x000D_  inputResources = ElectricCharge, 1.5, Karbonite, 1_x000D_  outputResources = IRFNA-III, 1.02823531181671, False_x000D_ }_x000D_}_x000D__x000D_@PART[KA_Distiller_125_01]:AFTER[Karbonite]:NEEDS[RealFuels]_x000D_{_x000D_ MODULE_x000D_ {_x000D_  name = REGO_ModuleResourceConverter_x000D_  ConverterName = IRFNA-III_x000D_  StartActionName = Start IRFNA-III_x000D_  StopActionName = Stop IRFNA-III_x000D_  conversionRate = 0.5_x000D_  inputResources = ElectricCharge, 1.5, Karbonite, 1_x000D_  outputResources = IRFNA-III,  1.02823531181671, False_x000D_ }_x000D_}_x000D__x000D_</v>
      </c>
      <c r="B18" s="6" t="str">
        <f>IF(ISBLANK(Outputs!E18),"",IF(Outputs!A18="Distiller","@PART[KA_Distiller_250_01]:AFTER[Karbonite]:NEEDS[RealFuels]",IF(Outputs!A18="DistillerM","@PART[KA_Distiller_250_01M]:AFTER[Karbonite]:NEEDS[RealFuels]",IF(Outputs!A18="ConverterC","@PART[KA_Converter_250_01]:AFTER[Karbonite]:NEEDS[RealFuels]",IF(Outputs!A18="ConverterN","@PART[KA_Converter_250_01N]:AFTER[Karbonite]:NEEDS[RealFuels]",IF(Outputs!A18="ConverterH","@PART[KA_Converter_250_01H]:AFTER[Karbonite]:NEEDS[RealFuels]",IF(Outputs!A18="ConverterO","@PART[KA_Converter_250_01O]:AFTER[Karbonite]:NEEDS[RealFuels]","ERROR!"))))))&amp;"
{
 MODULE
 {
  name = REGO_ModuleResourceConverter
  ConverterName = "&amp;$E18&amp;"
  StartActionName = Start "&amp;$E18&amp;"
  StopActionName = Stop "&amp;$E18&amp;"
  conversionRate = 1
  inputResources = "&amp;$G18&amp;H18&amp;L18&amp;P18&amp;"
  outputResources = "&amp;T18&amp;X18&amp;AB18&amp;AF18&amp;"
 }
}
")</f>
        <v>@PART[KA_Distiller_250_01]:AFTER[Karbonite]:NEEDS[RealFuels]_x000D_{_x000D_ MODULE_x000D_ {_x000D_  name = REGO_ModuleResourceConverter_x000D_  ConverterName = IRFNA-III_x000D_  StartActionName = Start IRFNA-III_x000D_  StopActionName = Stop IRFNA-III_x000D_  conversionRate = 1_x000D_  inputResources = ElectricCharge, 1.5, Karbonite, 1_x000D_  outputResources = IRFNA-III, 1.02823531181671, False_x000D_ }_x000D_}_x000D__x000D_</v>
      </c>
      <c r="C18" s="6" t="str">
        <f>IF(ISBLANK(Outputs!E18),"",IF(Outputs!A18="Distiller","@PART[KA_Distiller_125_01]:AFTER[Karbonite]:NEEDS[RealFuels]",IF(Outputs!A18="DistillerM","@PART[KA_Distiller_125_01M]:AFTER[Karbonite]:NEEDS[RealFuels]",IF(Outputs!A18="ConverterC","@PART[KA_Converter_125_01]:AFTER[Karbonite]:NEEDS[RealFuels]",IF(Outputs!A18="ConverterN","@PART[KA_Converter_125_01N]:AFTER[Karbonite]:NEEDS[RealFuels]",IF(Outputs!A18="ConverterH","@PART[KA_Converter_125_01H]:AFTER[Karbonite]:NEEDS[RealFuels]",IF(Outputs!A18="ConverterO","@PART[KA_Converter_125_01O]:AFTER[Karbonite]:NEEDS[RealFuels]","ERROR!"))))))&amp;"
{
 MODULE
 {
  name = REGO_ModuleResourceConverter
  ConverterName = "&amp;$E18&amp;"
  StartActionName = Start "&amp;$E18&amp;"
  StopActionName = Stop "&amp;$E18&amp;"
  conversionRate = 0.5
  inputResources = "&amp;$G18&amp;I18&amp;M18&amp;Q18&amp;"
  outputResources = "&amp;U18&amp;Y18&amp;AC18&amp;AG18&amp;"
 }
}
")</f>
        <v>@PART[KA_Distiller_125_01]:AFTER[Karbonite]:NEEDS[RealFuels]_x000D_{_x000D_ MODULE_x000D_ {_x000D_  name = REGO_ModuleResourceConverter_x000D_  ConverterName = IRFNA-III_x000D_  StartActionName = Start IRFNA-III_x000D_  StopActionName = Stop IRFNA-III_x000D_  conversionRate = 0.5_x000D_  inputResources = ElectricCharge, 1.5, Karbonite, 1_x000D_  outputResources = IRFNA-III,  1.02823531181671, False_x000D_ }_x000D_}_x000D__x000D_</v>
      </c>
      <c r="E18" t="str">
        <f>IF(ISBLANK(VLOOKUP(Outputs!Q18,Density,6,0)),Outputs!Q18,VLOOKUP(Outputs!Q18,Density,6,0))&amp;IF(ISBLANK(Outputs!U18),"",", "&amp;IF(ISBLANK(VLOOKUP(Outputs!U18,Density,6,0)),Outputs!U18,VLOOKUP(Outputs!U18,Density,6,0)))&amp;IF(ISBLANK(Outputs!Y18),"",", "&amp;IF(ISBLANK(VLOOKUP(Outputs!Y18,Density,6,0)),Outputs!Y18,VLOOKUP(Outputs!Y18,Density,6,0))&amp;IF(ISBLANK(Outputs!AC18),"",", "&amp;IF(ISBLANK(VLOOKUP(Outputs!AC18,Density,6,0)),Outputs!AC18,VLOOKUP(Outputs!AC18,Density,6,0))))</f>
        <v>IRFNA-III</v>
      </c>
      <c r="F18" t="str">
        <f>IF(ISBLANK(VLOOKUP(Outputs!E18,Density,6,0)),Outputs!E18,VLOOKUP(Outputs!E18,Density,6,0))&amp;IF(ISBLANK(Outputs!I18),"",", "&amp;IF(ISBLANK(VLOOKUP(Outputs!I18,Density,6,0)),Outputs!I18,VLOOKUP(Outputs!I18,Density,6,0)))&amp;IF(ISBLANK(Outputs!M18),"",", "&amp;IF(ISBLANK(VLOOKUP(Outputs!M18,Density,6,0)),Outputs!M18,VLOOKUP(Outputs!M18,Density,6,0)))</f>
        <v>Karbonite</v>
      </c>
      <c r="G18" t="str">
        <f>IF(ISBLANK(Outputs!E18),"","ElectricCharge, "&amp;Outputs!B18)</f>
        <v>ElectricCharge, 1.5</v>
      </c>
      <c r="H18" t="str">
        <f>IF(ISBLANK(Outputs!E18),"",", "&amp;Outputs!E18&amp;", "&amp;Outputs!H18)</f>
        <v>, Karbonite, 1</v>
      </c>
      <c r="I18" t="str">
        <f>IF(ISBLANK(Outputs!E18),"",", "&amp;Outputs!E18&amp;", "&amp;Outputs!H18)</f>
        <v>, Karbonite, 1</v>
      </c>
      <c r="L18" t="str">
        <f>IF(ISBLANK(Outputs!I18),"",", "&amp;Outputs!I18&amp;", "&amp;Outputs!L18)</f>
        <v/>
      </c>
      <c r="M18" t="str">
        <f>IF(ISBLANK(Outputs!I18),"",", "&amp;Outputs!I18&amp;", "&amp;Outputs!L18)</f>
        <v/>
      </c>
      <c r="P18" t="str">
        <f>IF(ISBLANK(Outputs!M18),"",", "&amp;Outputs!M18&amp;", "&amp;Outputs!P18)</f>
        <v/>
      </c>
      <c r="Q18" t="str">
        <f>IF(ISBLANK(Outputs!M18),"",", "&amp;Outputs!M18&amp;", "&amp;Outputs!P18)</f>
        <v/>
      </c>
      <c r="T18" t="str">
        <f>IF(ISBLANK(Outputs!Q18),"",Outputs!Q18&amp;", "&amp;Outputs!T18&amp;", False")</f>
        <v>IRFNA-III, 1.02823531181671, False</v>
      </c>
      <c r="U18" t="str">
        <f>IF(ISBLANK(Outputs!Q18),"",Outputs!Q18&amp;",  "&amp;Outputs!T18&amp;", False")</f>
        <v>IRFNA-III,  1.02823531181671, False</v>
      </c>
      <c r="X18" t="str">
        <f>IF(ISBLANK(Outputs!U18),"",", "&amp;Outputs!U18&amp;", "&amp;Outputs!X18&amp;", True")</f>
        <v/>
      </c>
      <c r="Y18" t="str">
        <f>IF(ISBLANK(Outputs!U18),"",", "&amp;Outputs!U18&amp;", "&amp;Outputs!X18&amp;", True")</f>
        <v/>
      </c>
      <c r="AB18" t="str">
        <f>IF(ISBLANK(Outputs!Y18),"",", "&amp;Outputs!Y18&amp;", "&amp;Outputs!AB18&amp;", True")</f>
        <v/>
      </c>
      <c r="AC18" t="str">
        <f>IF(ISBLANK(Outputs!Y18),"",", "&amp;Outputs!Y18&amp;", "&amp;Outputs!AB18&amp;", True")</f>
        <v/>
      </c>
      <c r="AF18" t="str">
        <f>IF(ISBLANK(Outputs!AC18),"",", "&amp;Outputs!AC18&amp;", "&amp;Outputs!AF18&amp;", True")</f>
        <v/>
      </c>
      <c r="AG18" t="str">
        <f>IF(ISBLANK(Outputs!AC18),"",", "&amp;Outputs!AC18&amp;", "&amp;Outputs!AF18&amp;", True")</f>
        <v/>
      </c>
    </row>
    <row r="19" spans="1:33" ht="15" customHeight="1">
      <c r="A19" t="str">
        <f t="shared" si="0"/>
        <v>@PART[KA_Distiller_250_01]:AFTER[Karbonite]:NEEDS[RealFuels]_x000D_{_x000D_ MODULE_x000D_ {_x000D_  name = REGO_ModuleResourceConverter_x000D_  ConverterName = N2_x000D_  StartActionName = Start N2_x000D_  StopActionName = Stop N2_x000D_  conversionRate = 1_x000D_  inputResources = ElectricCharge, 1.5, Karbonite, 1_x000D_  outputResources = Nitrogen, 406.007006109792, False_x000D_ }_x000D_}_x000D__x000D_@PART[KA_Distiller_125_01]:AFTER[Karbonite]:NEEDS[RealFuels]_x000D_{_x000D_ MODULE_x000D_ {_x000D_  name = REGO_ModuleResourceConverter_x000D_  ConverterName = N2_x000D_  StartActionName = Start N2_x000D_  StopActionName = Stop N2_x000D_  conversionRate = 0.5_x000D_  inputResources = ElectricCharge, 1.5, Karbonite, 1_x000D_  outputResources = Nitrogen,  406.007006109792, False_x000D_ }_x000D_}_x000D__x000D_</v>
      </c>
      <c r="B19" s="6" t="str">
        <f>IF(ISBLANK(Outputs!E19),"",IF(Outputs!A19="Distiller","@PART[KA_Distiller_250_01]:AFTER[Karbonite]:NEEDS[RealFuels]",IF(Outputs!A19="DistillerM","@PART[KA_Distiller_250_01M]:AFTER[Karbonite]:NEEDS[RealFuels]",IF(Outputs!A19="ConverterC","@PART[KA_Converter_250_01]:AFTER[Karbonite]:NEEDS[RealFuels]",IF(Outputs!A19="ConverterN","@PART[KA_Converter_250_01N]:AFTER[Karbonite]:NEEDS[RealFuels]",IF(Outputs!A19="ConverterH","@PART[KA_Converter_250_01H]:AFTER[Karbonite]:NEEDS[RealFuels]",IF(Outputs!A19="ConverterO","@PART[KA_Converter_250_01O]:AFTER[Karbonite]:NEEDS[RealFuels]","ERROR!"))))))&amp;"
{
 MODULE
 {
  name = REGO_ModuleResourceConverter
  ConverterName = "&amp;$E19&amp;"
  StartActionName = Start "&amp;$E19&amp;"
  StopActionName = Stop "&amp;$E19&amp;"
  conversionRate = 1
  inputResources = "&amp;$G19&amp;H19&amp;L19&amp;P19&amp;"
  outputResources = "&amp;T19&amp;X19&amp;AB19&amp;AF19&amp;"
 }
}
")</f>
        <v>@PART[KA_Distiller_250_01]:AFTER[Karbonite]:NEEDS[RealFuels]_x000D_{_x000D_ MODULE_x000D_ {_x000D_  name = REGO_ModuleResourceConverter_x000D_  ConverterName = N2_x000D_  StartActionName = Start N2_x000D_  StopActionName = Stop N2_x000D_  conversionRate = 1_x000D_  inputResources = ElectricCharge, 1.5, Karbonite, 1_x000D_  outputResources = Nitrogen, 406.007006109792, False_x000D_ }_x000D_}_x000D__x000D_</v>
      </c>
      <c r="C19" s="6" t="str">
        <f>IF(ISBLANK(Outputs!E19),"",IF(Outputs!A19="Distiller","@PART[KA_Distiller_125_01]:AFTER[Karbonite]:NEEDS[RealFuels]",IF(Outputs!A19="DistillerM","@PART[KA_Distiller_125_01M]:AFTER[Karbonite]:NEEDS[RealFuels]",IF(Outputs!A19="ConverterC","@PART[KA_Converter_125_01]:AFTER[Karbonite]:NEEDS[RealFuels]",IF(Outputs!A19="ConverterN","@PART[KA_Converter_125_01N]:AFTER[Karbonite]:NEEDS[RealFuels]",IF(Outputs!A19="ConverterH","@PART[KA_Converter_125_01H]:AFTER[Karbonite]:NEEDS[RealFuels]",IF(Outputs!A19="ConverterO","@PART[KA_Converter_125_01O]:AFTER[Karbonite]:NEEDS[RealFuels]","ERROR!"))))))&amp;"
{
 MODULE
 {
  name = REGO_ModuleResourceConverter
  ConverterName = "&amp;$E19&amp;"
  StartActionName = Start "&amp;$E19&amp;"
  StopActionName = Stop "&amp;$E19&amp;"
  conversionRate = 0.5
  inputResources = "&amp;$G19&amp;I19&amp;M19&amp;Q19&amp;"
  outputResources = "&amp;U19&amp;Y19&amp;AC19&amp;AG19&amp;"
 }
}
")</f>
        <v>@PART[KA_Distiller_125_01]:AFTER[Karbonite]:NEEDS[RealFuels]_x000D_{_x000D_ MODULE_x000D_ {_x000D_  name = REGO_ModuleResourceConverter_x000D_  ConverterName = N2_x000D_  StartActionName = Start N2_x000D_  StopActionName = Stop N2_x000D_  conversionRate = 0.5_x000D_  inputResources = ElectricCharge, 1.5, Karbonite, 1_x000D_  outputResources = Nitrogen,  406.007006109792, False_x000D_ }_x000D_}_x000D__x000D_</v>
      </c>
      <c r="E19" t="str">
        <f>IF(ISBLANK(VLOOKUP(Outputs!Q19,Density,6,0)),Outputs!Q19,VLOOKUP(Outputs!Q19,Density,6,0))&amp;IF(ISBLANK(Outputs!U19),"",", "&amp;IF(ISBLANK(VLOOKUP(Outputs!U19,Density,6,0)),Outputs!U19,VLOOKUP(Outputs!U19,Density,6,0)))&amp;IF(ISBLANK(Outputs!Y19),"",", "&amp;IF(ISBLANK(VLOOKUP(Outputs!Y19,Density,6,0)),Outputs!Y19,VLOOKUP(Outputs!Y19,Density,6,0))&amp;IF(ISBLANK(Outputs!AC19),"",", "&amp;IF(ISBLANK(VLOOKUP(Outputs!AC19,Density,6,0)),Outputs!AC19,VLOOKUP(Outputs!AC19,Density,6,0))))</f>
        <v>N2</v>
      </c>
      <c r="F19" t="str">
        <f>IF(ISBLANK(VLOOKUP(Outputs!E19,Density,6,0)),Outputs!E19,VLOOKUP(Outputs!E19,Density,6,0))&amp;IF(ISBLANK(Outputs!I19),"",", "&amp;IF(ISBLANK(VLOOKUP(Outputs!I19,Density,6,0)),Outputs!I19,VLOOKUP(Outputs!I19,Density,6,0)))&amp;IF(ISBLANK(Outputs!M19),"",", "&amp;IF(ISBLANK(VLOOKUP(Outputs!M19,Density,6,0)),Outputs!M19,VLOOKUP(Outputs!M19,Density,6,0)))</f>
        <v>Karbonite</v>
      </c>
      <c r="G19" t="str">
        <f>IF(ISBLANK(Outputs!E19),"","ElectricCharge, "&amp;Outputs!B19)</f>
        <v>ElectricCharge, 1.5</v>
      </c>
      <c r="H19" t="str">
        <f>IF(ISBLANK(Outputs!E19),"",", "&amp;Outputs!E19&amp;", "&amp;Outputs!H19)</f>
        <v>, Karbonite, 1</v>
      </c>
      <c r="I19" t="str">
        <f>IF(ISBLANK(Outputs!E19),"",", "&amp;Outputs!E19&amp;", "&amp;Outputs!H19)</f>
        <v>, Karbonite, 1</v>
      </c>
      <c r="L19" t="str">
        <f>IF(ISBLANK(Outputs!I19),"",", "&amp;Outputs!I19&amp;", "&amp;Outputs!L19)</f>
        <v/>
      </c>
      <c r="M19" t="str">
        <f>IF(ISBLANK(Outputs!I19),"",", "&amp;Outputs!I19&amp;", "&amp;Outputs!L19)</f>
        <v/>
      </c>
      <c r="P19" t="str">
        <f>IF(ISBLANK(Outputs!M19),"",", "&amp;Outputs!M19&amp;", "&amp;Outputs!P19)</f>
        <v/>
      </c>
      <c r="Q19" t="str">
        <f>IF(ISBLANK(Outputs!M19),"",", "&amp;Outputs!M19&amp;", "&amp;Outputs!P19)</f>
        <v/>
      </c>
      <c r="T19" t="str">
        <f>IF(ISBLANK(Outputs!Q19),"",Outputs!Q19&amp;", "&amp;Outputs!T19&amp;", False")</f>
        <v>Nitrogen, 406.007006109792, False</v>
      </c>
      <c r="U19" t="str">
        <f>IF(ISBLANK(Outputs!Q19),"",Outputs!Q19&amp;",  "&amp;Outputs!T19&amp;", False")</f>
        <v>Nitrogen,  406.007006109792, False</v>
      </c>
      <c r="X19" t="str">
        <f>IF(ISBLANK(Outputs!U19),"",", "&amp;Outputs!U19&amp;", "&amp;Outputs!X19&amp;", True")</f>
        <v/>
      </c>
      <c r="Y19" t="str">
        <f>IF(ISBLANK(Outputs!U19),"",", "&amp;Outputs!U19&amp;", "&amp;Outputs!X19&amp;", True")</f>
        <v/>
      </c>
      <c r="AB19" t="str">
        <f>IF(ISBLANK(Outputs!Y19),"",", "&amp;Outputs!Y19&amp;", "&amp;Outputs!AB19&amp;", True")</f>
        <v/>
      </c>
      <c r="AC19" t="str">
        <f>IF(ISBLANK(Outputs!Y19),"",", "&amp;Outputs!Y19&amp;", "&amp;Outputs!AB19&amp;", True")</f>
        <v/>
      </c>
      <c r="AF19" t="str">
        <f>IF(ISBLANK(Outputs!AC19),"",", "&amp;Outputs!AC19&amp;", "&amp;Outputs!AF19&amp;", True")</f>
        <v/>
      </c>
      <c r="AG19" t="str">
        <f>IF(ISBLANK(Outputs!AC19),"",", "&amp;Outputs!AC19&amp;", "&amp;Outputs!AF19&amp;", True")</f>
        <v/>
      </c>
    </row>
    <row r="20" spans="1:33" ht="15" customHeight="1">
      <c r="A20" t="str">
        <f t="shared" si="0"/>
        <v>@PART[KA_Distiller_250_01]:AFTER[Karbonite]:NEEDS[RealFuels]_x000D_{_x000D_ MODULE_x000D_ {_x000D_  name = REGO_ModuleResourceConverter_x000D_  ConverterName = NO2_x000D_  StartActionName = Start NO2_x000D_  StopActionName = Stop NO2_x000D_  conversionRate = 1_x000D_  inputResources = ElectricCharge, 1.75, Karbonite, 1_x000D_  outputResources = NitrousOxide, 550.373980080283, False_x000D_ }_x000D_}_x000D__x000D_@PART[KA_Distiller_125_01]:AFTER[Karbonite]:NEEDS[RealFuels]_x000D_{_x000D_ MODULE_x000D_ {_x000D_  name = REGO_ModuleResourceConverter_x000D_  ConverterName = NO2_x000D_  StartActionName = Start NO2_x000D_  StopActionName = Stop NO2_x000D_  conversionRate = 0.5_x000D_  inputResources = ElectricCharge, 1.75, Karbonite, 1_x000D_  outputResources = NitrousOxide,  550.373980080283, False_x000D_ }_x000D_}_x000D__x000D_</v>
      </c>
      <c r="B20" s="6" t="str">
        <f>IF(ISBLANK(Outputs!E20),"",IF(Outputs!A20="Distiller","@PART[KA_Distiller_250_01]:AFTER[Karbonite]:NEEDS[RealFuels]",IF(Outputs!A20="DistillerM","@PART[KA_Distiller_250_01M]:AFTER[Karbonite]:NEEDS[RealFuels]",IF(Outputs!A20="ConverterC","@PART[KA_Converter_250_01]:AFTER[Karbonite]:NEEDS[RealFuels]",IF(Outputs!A20="ConverterN","@PART[KA_Converter_250_01N]:AFTER[Karbonite]:NEEDS[RealFuels]",IF(Outputs!A20="ConverterH","@PART[KA_Converter_250_01H]:AFTER[Karbonite]:NEEDS[RealFuels]",IF(Outputs!A20="ConverterO","@PART[KA_Converter_250_01O]:AFTER[Karbonite]:NEEDS[RealFuels]","ERROR!"))))))&amp;"
{
 MODULE
 {
  name = REGO_ModuleResourceConverter
  ConverterName = "&amp;$E20&amp;"
  StartActionName = Start "&amp;$E20&amp;"
  StopActionName = Stop "&amp;$E20&amp;"
  conversionRate = 1
  inputResources = "&amp;$G20&amp;H20&amp;L20&amp;P20&amp;"
  outputResources = "&amp;T20&amp;X20&amp;AB20&amp;AF20&amp;"
 }
}
")</f>
        <v>@PART[KA_Distiller_250_01]:AFTER[Karbonite]:NEEDS[RealFuels]_x000D_{_x000D_ MODULE_x000D_ {_x000D_  name = REGO_ModuleResourceConverter_x000D_  ConverterName = NO2_x000D_  StartActionName = Start NO2_x000D_  StopActionName = Stop NO2_x000D_  conversionRate = 1_x000D_  inputResources = ElectricCharge, 1.75, Karbonite, 1_x000D_  outputResources = NitrousOxide, 550.373980080283, False_x000D_ }_x000D_}_x000D__x000D_</v>
      </c>
      <c r="C20" s="6" t="str">
        <f>IF(ISBLANK(Outputs!E20),"",IF(Outputs!A20="Distiller","@PART[KA_Distiller_125_01]:AFTER[Karbonite]:NEEDS[RealFuels]",IF(Outputs!A20="DistillerM","@PART[KA_Distiller_125_01M]:AFTER[Karbonite]:NEEDS[RealFuels]",IF(Outputs!A20="ConverterC","@PART[KA_Converter_125_01]:AFTER[Karbonite]:NEEDS[RealFuels]",IF(Outputs!A20="ConverterN","@PART[KA_Converter_125_01N]:AFTER[Karbonite]:NEEDS[RealFuels]",IF(Outputs!A20="ConverterH","@PART[KA_Converter_125_01H]:AFTER[Karbonite]:NEEDS[RealFuels]",IF(Outputs!A20="ConverterO","@PART[KA_Converter_125_01O]:AFTER[Karbonite]:NEEDS[RealFuels]","ERROR!"))))))&amp;"
{
 MODULE
 {
  name = REGO_ModuleResourceConverter
  ConverterName = "&amp;$E20&amp;"
  StartActionName = Start "&amp;$E20&amp;"
  StopActionName = Stop "&amp;$E20&amp;"
  conversionRate = 0.5
  inputResources = "&amp;$G20&amp;I20&amp;M20&amp;Q20&amp;"
  outputResources = "&amp;U20&amp;Y20&amp;AC20&amp;AG20&amp;"
 }
}
")</f>
        <v>@PART[KA_Distiller_125_01]:AFTER[Karbonite]:NEEDS[RealFuels]_x000D_{_x000D_ MODULE_x000D_ {_x000D_  name = REGO_ModuleResourceConverter_x000D_  ConverterName = NO2_x000D_  StartActionName = Start NO2_x000D_  StopActionName = Stop NO2_x000D_  conversionRate = 0.5_x000D_  inputResources = ElectricCharge, 1.75, Karbonite, 1_x000D_  outputResources = NitrousOxide,  550.373980080283, False_x000D_ }_x000D_}_x000D__x000D_</v>
      </c>
      <c r="E20" t="str">
        <f>IF(ISBLANK(VLOOKUP(Outputs!Q20,Density,6,0)),Outputs!Q20,VLOOKUP(Outputs!Q20,Density,6,0))&amp;IF(ISBLANK(Outputs!U20),"",", "&amp;IF(ISBLANK(VLOOKUP(Outputs!U20,Density,6,0)),Outputs!U20,VLOOKUP(Outputs!U20,Density,6,0)))&amp;IF(ISBLANK(Outputs!Y20),"",", "&amp;IF(ISBLANK(VLOOKUP(Outputs!Y20,Density,6,0)),Outputs!Y20,VLOOKUP(Outputs!Y20,Density,6,0))&amp;IF(ISBLANK(Outputs!AC20),"",", "&amp;IF(ISBLANK(VLOOKUP(Outputs!AC20,Density,6,0)),Outputs!AC20,VLOOKUP(Outputs!AC20,Density,6,0))))</f>
        <v>NO2</v>
      </c>
      <c r="F20" t="str">
        <f>IF(ISBLANK(VLOOKUP(Outputs!E20,Density,6,0)),Outputs!E20,VLOOKUP(Outputs!E20,Density,6,0))&amp;IF(ISBLANK(Outputs!I20),"",", "&amp;IF(ISBLANK(VLOOKUP(Outputs!I20,Density,6,0)),Outputs!I20,VLOOKUP(Outputs!I20,Density,6,0)))&amp;IF(ISBLANK(Outputs!M20),"",", "&amp;IF(ISBLANK(VLOOKUP(Outputs!M20,Density,6,0)),Outputs!M20,VLOOKUP(Outputs!M20,Density,6,0)))</f>
        <v>Karbonite</v>
      </c>
      <c r="G20" t="str">
        <f>IF(ISBLANK(Outputs!E20),"","ElectricCharge, "&amp;Outputs!B20)</f>
        <v>ElectricCharge, 1.75</v>
      </c>
      <c r="H20" t="str">
        <f>IF(ISBLANK(Outputs!E20),"",", "&amp;Outputs!E20&amp;", "&amp;Outputs!H20)</f>
        <v>, Karbonite, 1</v>
      </c>
      <c r="I20" t="str">
        <f>IF(ISBLANK(Outputs!E20),"",", "&amp;Outputs!E20&amp;", "&amp;Outputs!H20)</f>
        <v>, Karbonite, 1</v>
      </c>
      <c r="L20" t="str">
        <f>IF(ISBLANK(Outputs!I20),"",", "&amp;Outputs!I20&amp;", "&amp;Outputs!L20)</f>
        <v/>
      </c>
      <c r="M20" t="str">
        <f>IF(ISBLANK(Outputs!I20),"",", "&amp;Outputs!I20&amp;", "&amp;Outputs!L20)</f>
        <v/>
      </c>
      <c r="P20" t="str">
        <f>IF(ISBLANK(Outputs!M20),"",", "&amp;Outputs!M20&amp;", "&amp;Outputs!P20)</f>
        <v/>
      </c>
      <c r="Q20" t="str">
        <f>IF(ISBLANK(Outputs!M20),"",", "&amp;Outputs!M20&amp;", "&amp;Outputs!P20)</f>
        <v/>
      </c>
      <c r="T20" t="str">
        <f>IF(ISBLANK(Outputs!Q20),"",Outputs!Q20&amp;", "&amp;Outputs!T20&amp;", False")</f>
        <v>NitrousOxide, 550.373980080283, False</v>
      </c>
      <c r="U20" t="str">
        <f>IF(ISBLANK(Outputs!Q20),"",Outputs!Q20&amp;",  "&amp;Outputs!T20&amp;", False")</f>
        <v>NitrousOxide,  550.373980080283, False</v>
      </c>
      <c r="X20" t="str">
        <f>IF(ISBLANK(Outputs!U20),"",", "&amp;Outputs!U20&amp;", "&amp;Outputs!X20&amp;", True")</f>
        <v/>
      </c>
      <c r="Y20" t="str">
        <f>IF(ISBLANK(Outputs!U20),"",", "&amp;Outputs!U20&amp;", "&amp;Outputs!X20&amp;", True")</f>
        <v/>
      </c>
      <c r="AB20" t="str">
        <f>IF(ISBLANK(Outputs!Y20),"",", "&amp;Outputs!Y20&amp;", "&amp;Outputs!AB20&amp;", True")</f>
        <v/>
      </c>
      <c r="AC20" t="str">
        <f>IF(ISBLANK(Outputs!Y20),"",", "&amp;Outputs!Y20&amp;", "&amp;Outputs!AB20&amp;", True")</f>
        <v/>
      </c>
      <c r="AF20" t="str">
        <f>IF(ISBLANK(Outputs!AC20),"",", "&amp;Outputs!AC20&amp;", "&amp;Outputs!AF20&amp;", True")</f>
        <v/>
      </c>
      <c r="AG20" t="str">
        <f>IF(ISBLANK(Outputs!AC20),"",", "&amp;Outputs!AC20&amp;", "&amp;Outputs!AF20&amp;", True")</f>
        <v/>
      </c>
    </row>
    <row r="21" spans="1:33" ht="15" customHeight="1">
      <c r="A21" t="str">
        <f t="shared" si="0"/>
        <v>@PART[KA_Distiller_250_01M]:AFTER[Karbonite]:NEEDS[RealFuels]_x000D_{_x000D_ MODULE_x000D_ {_x000D_  name = REGO_ModuleResourceConverter_x000D_  ConverterName = MON1, N2_x000D_  StartActionName = Start MON1, N2_x000D_  StopActionName = Stop MON1, N2_x000D_  conversionRate = 1_x000D_  inputResources = ElectricCharge, 1.5, Karbonite, 1_x000D_  outputResources = MON1, 1.16158537362325, False, Nitrogen, 406.007006109792, True_x000D_ }_x000D_}_x000D__x000D_@PART[KA_Distiller_125_01M]:AFTER[Karbonite]:NEEDS[RealFuels]_x000D_{_x000D_ MODULE_x000D_ {_x000D_  name = REGO_ModuleResourceConverter_x000D_  ConverterName = MON1, N2_x000D_  StartActionName = Start MON1, N2_x000D_  StopActionName = Stop MON1, N2_x000D_  conversionRate = 0.5_x000D_  inputResources = ElectricCharge, 1.5, Karbonite, 1_x000D_  outputResources = MON1,  1.16158537362325, False, Nitrogen, 406.007006109792, True_x000D_ }_x000D_}_x000D__x000D_</v>
      </c>
      <c r="B21" s="6" t="str">
        <f>IF(ISBLANK(Outputs!E21),"",IF(Outputs!A21="Distiller","@PART[KA_Distiller_250_01]:AFTER[Karbonite]:NEEDS[RealFuels]",IF(Outputs!A21="DistillerM","@PART[KA_Distiller_250_01M]:AFTER[Karbonite]:NEEDS[RealFuels]",IF(Outputs!A21="ConverterC","@PART[KA_Converter_250_01]:AFTER[Karbonite]:NEEDS[RealFuels]",IF(Outputs!A21="ConverterN","@PART[KA_Converter_250_01N]:AFTER[Karbonite]:NEEDS[RealFuels]",IF(Outputs!A21="ConverterH","@PART[KA_Converter_250_01H]:AFTER[Karbonite]:NEEDS[RealFuels]",IF(Outputs!A21="ConverterO","@PART[KA_Converter_250_01O]:AFTER[Karbonite]:NEEDS[RealFuels]","ERROR!"))))))&amp;"
{
 MODULE
 {
  name = REGO_ModuleResourceConverter
  ConverterName = "&amp;$E21&amp;"
  StartActionName = Start "&amp;$E21&amp;"
  StopActionName = Stop "&amp;$E21&amp;"
  conversionRate = 1
  inputResources = "&amp;$G21&amp;H21&amp;L21&amp;P21&amp;"
  outputResources = "&amp;T21&amp;X21&amp;AB21&amp;AF21&amp;"
 }
}
")</f>
        <v>@PART[KA_Distiller_250_01M]:AFTER[Karbonite]:NEEDS[RealFuels]_x000D_{_x000D_ MODULE_x000D_ {_x000D_  name = REGO_ModuleResourceConverter_x000D_  ConverterName = MON1, N2_x000D_  StartActionName = Start MON1, N2_x000D_  StopActionName = Stop MON1, N2_x000D_  conversionRate = 1_x000D_  inputResources = ElectricCharge, 1.5, Karbonite, 1_x000D_  outputResources = MON1, 1.16158537362325, False, Nitrogen, 406.007006109792, True_x000D_ }_x000D_}_x000D__x000D_</v>
      </c>
      <c r="C21" s="6" t="str">
        <f>IF(ISBLANK(Outputs!E21),"",IF(Outputs!A21="Distiller","@PART[KA_Distiller_125_01]:AFTER[Karbonite]:NEEDS[RealFuels]",IF(Outputs!A21="DistillerM","@PART[KA_Distiller_125_01M]:AFTER[Karbonite]:NEEDS[RealFuels]",IF(Outputs!A21="ConverterC","@PART[KA_Converter_125_01]:AFTER[Karbonite]:NEEDS[RealFuels]",IF(Outputs!A21="ConverterN","@PART[KA_Converter_125_01N]:AFTER[Karbonite]:NEEDS[RealFuels]",IF(Outputs!A21="ConverterH","@PART[KA_Converter_125_01H]:AFTER[Karbonite]:NEEDS[RealFuels]",IF(Outputs!A21="ConverterO","@PART[KA_Converter_125_01O]:AFTER[Karbonite]:NEEDS[RealFuels]","ERROR!"))))))&amp;"
{
 MODULE
 {
  name = REGO_ModuleResourceConverter
  ConverterName = "&amp;$E21&amp;"
  StartActionName = Start "&amp;$E21&amp;"
  StopActionName = Stop "&amp;$E21&amp;"
  conversionRate = 0.5
  inputResources = "&amp;$G21&amp;I21&amp;M21&amp;Q21&amp;"
  outputResources = "&amp;U21&amp;Y21&amp;AC21&amp;AG21&amp;"
 }
}
")</f>
        <v>@PART[KA_Distiller_125_01M]:AFTER[Karbonite]:NEEDS[RealFuels]_x000D_{_x000D_ MODULE_x000D_ {_x000D_  name = REGO_ModuleResourceConverter_x000D_  ConverterName = MON1, N2_x000D_  StartActionName = Start MON1, N2_x000D_  StopActionName = Stop MON1, N2_x000D_  conversionRate = 0.5_x000D_  inputResources = ElectricCharge, 1.5, Karbonite, 1_x000D_  outputResources = MON1,  1.16158537362325, False, Nitrogen, 406.007006109792, True_x000D_ }_x000D_}_x000D__x000D_</v>
      </c>
      <c r="E21" t="str">
        <f>IF(ISBLANK(VLOOKUP(Outputs!Q21,Density,6,0)),Outputs!Q21,VLOOKUP(Outputs!Q21,Density,6,0))&amp;IF(ISBLANK(Outputs!U21),"",", "&amp;IF(ISBLANK(VLOOKUP(Outputs!U21,Density,6,0)),Outputs!U21,VLOOKUP(Outputs!U21,Density,6,0)))&amp;IF(ISBLANK(Outputs!Y21),"",", "&amp;IF(ISBLANK(VLOOKUP(Outputs!Y21,Density,6,0)),Outputs!Y21,VLOOKUP(Outputs!Y21,Density,6,0))&amp;IF(ISBLANK(Outputs!AC21),"",", "&amp;IF(ISBLANK(VLOOKUP(Outputs!AC21,Density,6,0)),Outputs!AC21,VLOOKUP(Outputs!AC21,Density,6,0))))</f>
        <v>MON1, N2</v>
      </c>
      <c r="F21" t="str">
        <f>IF(ISBLANK(VLOOKUP(Outputs!E21,Density,6,0)),Outputs!E21,VLOOKUP(Outputs!E21,Density,6,0))&amp;IF(ISBLANK(Outputs!I21),"",", "&amp;IF(ISBLANK(VLOOKUP(Outputs!I21,Density,6,0)),Outputs!I21,VLOOKUP(Outputs!I21,Density,6,0)))&amp;IF(ISBLANK(Outputs!M21),"",", "&amp;IF(ISBLANK(VLOOKUP(Outputs!M21,Density,6,0)),Outputs!M21,VLOOKUP(Outputs!M21,Density,6,0)))</f>
        <v>Karbonite</v>
      </c>
      <c r="G21" t="str">
        <f>IF(ISBLANK(Outputs!E21),"","ElectricCharge, "&amp;Outputs!B21)</f>
        <v>ElectricCharge, 1.5</v>
      </c>
      <c r="H21" t="str">
        <f>IF(ISBLANK(Outputs!E21),"",", "&amp;Outputs!E21&amp;", "&amp;Outputs!H21)</f>
        <v>, Karbonite, 1</v>
      </c>
      <c r="I21" t="str">
        <f>IF(ISBLANK(Outputs!E21),"",", "&amp;Outputs!E21&amp;", "&amp;Outputs!H21)</f>
        <v>, Karbonite, 1</v>
      </c>
      <c r="L21" t="str">
        <f>IF(ISBLANK(Outputs!I21),"",", "&amp;Outputs!I21&amp;", "&amp;Outputs!L21)</f>
        <v/>
      </c>
      <c r="M21" t="str">
        <f>IF(ISBLANK(Outputs!I21),"",", "&amp;Outputs!I21&amp;", "&amp;Outputs!L21)</f>
        <v/>
      </c>
      <c r="P21" t="str">
        <f>IF(ISBLANK(Outputs!M21),"",", "&amp;Outputs!M21&amp;", "&amp;Outputs!P21)</f>
        <v/>
      </c>
      <c r="Q21" t="str">
        <f>IF(ISBLANK(Outputs!M21),"",", "&amp;Outputs!M21&amp;", "&amp;Outputs!P21)</f>
        <v/>
      </c>
      <c r="T21" t="str">
        <f>IF(ISBLANK(Outputs!Q21),"",Outputs!Q21&amp;", "&amp;Outputs!T21&amp;", False")</f>
        <v>MON1, 1.16158537362325, False</v>
      </c>
      <c r="U21" t="str">
        <f>IF(ISBLANK(Outputs!Q21),"",Outputs!Q21&amp;",  "&amp;Outputs!T21&amp;", False")</f>
        <v>MON1,  1.16158537362325, False</v>
      </c>
      <c r="X21" t="str">
        <f>IF(ISBLANK(Outputs!U21),"",", "&amp;Outputs!U21&amp;", "&amp;Outputs!X21&amp;", True")</f>
        <v>, Nitrogen, 406.007006109792, True</v>
      </c>
      <c r="Y21" t="str">
        <f>IF(ISBLANK(Outputs!U21),"",", "&amp;Outputs!U21&amp;", "&amp;Outputs!X21&amp;", True")</f>
        <v>, Nitrogen, 406.007006109792, True</v>
      </c>
      <c r="AB21" t="str">
        <f>IF(ISBLANK(Outputs!Y21),"",", "&amp;Outputs!Y21&amp;", "&amp;Outputs!AB21&amp;", True")</f>
        <v/>
      </c>
      <c r="AC21" t="str">
        <f>IF(ISBLANK(Outputs!Y21),"",", "&amp;Outputs!Y21&amp;", "&amp;Outputs!AB21&amp;", True")</f>
        <v/>
      </c>
      <c r="AF21" t="str">
        <f>IF(ISBLANK(Outputs!AC21),"",", "&amp;Outputs!AC21&amp;", "&amp;Outputs!AF21&amp;", True")</f>
        <v/>
      </c>
      <c r="AG21" t="str">
        <f>IF(ISBLANK(Outputs!AC21),"",", "&amp;Outputs!AC21&amp;", "&amp;Outputs!AF21&amp;", True")</f>
        <v/>
      </c>
    </row>
    <row r="22" spans="1:33" ht="15" customHeight="1">
      <c r="A22" t="str">
        <f t="shared" si="0"/>
        <v>@PART[KA_Distiller_250_01M]:AFTER[Karbonite]:NEEDS[RealFuels]_x000D_{_x000D_ MODULE_x000D_ {_x000D_  name = REGO_ModuleResourceConverter_x000D_  ConverterName = MON10, N2_x000D_  StartActionName = Start MON10, N2_x000D_  StopActionName = Stop MON10, N2_x000D_  conversionRate = 1_x000D_  inputResources = ElectricCharge, 1.5, Karbonite, 1_x000D_  outputResources = MON10, 1.12639843351329, False, Nitrogen, 365.406305498813, True_x000D_ }_x000D_}_x000D__x000D_@PART[KA_Distiller_125_01M]:AFTER[Karbonite]:NEEDS[RealFuels]_x000D_{_x000D_ MODULE_x000D_ {_x000D_  name = REGO_ModuleResourceConverter_x000D_  ConverterName = MON10, N2_x000D_  StartActionName = Start MON10, N2_x000D_  StopActionName = Stop MON10, N2_x000D_  conversionRate = 0.5_x000D_  inputResources = ElectricCharge, 1.5, Karbonite, 1_x000D_  outputResources = MON10,  1.12639843351329, False, Nitrogen, 365.406305498813, True_x000D_ }_x000D_}_x000D__x000D_</v>
      </c>
      <c r="B22" s="6" t="str">
        <f>IF(ISBLANK(Outputs!E22),"",IF(Outputs!A22="Distiller","@PART[KA_Distiller_250_01]:AFTER[Karbonite]:NEEDS[RealFuels]",IF(Outputs!A22="DistillerM","@PART[KA_Distiller_250_01M]:AFTER[Karbonite]:NEEDS[RealFuels]",IF(Outputs!A22="ConverterC","@PART[KA_Converter_250_01]:AFTER[Karbonite]:NEEDS[RealFuels]",IF(Outputs!A22="ConverterN","@PART[KA_Converter_250_01N]:AFTER[Karbonite]:NEEDS[RealFuels]",IF(Outputs!A22="ConverterH","@PART[KA_Converter_250_01H]:AFTER[Karbonite]:NEEDS[RealFuels]",IF(Outputs!A22="ConverterO","@PART[KA_Converter_250_01O]:AFTER[Karbonite]:NEEDS[RealFuels]","ERROR!"))))))&amp;"
{
 MODULE
 {
  name = REGO_ModuleResourceConverter
  ConverterName = "&amp;$E22&amp;"
  StartActionName = Start "&amp;$E22&amp;"
  StopActionName = Stop "&amp;$E22&amp;"
  conversionRate = 1
  inputResources = "&amp;$G22&amp;H22&amp;L22&amp;P22&amp;"
  outputResources = "&amp;T22&amp;X22&amp;AB22&amp;AF22&amp;"
 }
}
")</f>
        <v>@PART[KA_Distiller_250_01M]:AFTER[Karbonite]:NEEDS[RealFuels]_x000D_{_x000D_ MODULE_x000D_ {_x000D_  name = REGO_ModuleResourceConverter_x000D_  ConverterName = MON10, N2_x000D_  StartActionName = Start MON10, N2_x000D_  StopActionName = Stop MON10, N2_x000D_  conversionRate = 1_x000D_  inputResources = ElectricCharge, 1.5, Karbonite, 1_x000D_  outputResources = MON10, 1.12639843351329, False, Nitrogen, 365.406305498813, True_x000D_ }_x000D_}_x000D__x000D_</v>
      </c>
      <c r="C22" s="6" t="str">
        <f>IF(ISBLANK(Outputs!E22),"",IF(Outputs!A22="Distiller","@PART[KA_Distiller_125_01]:AFTER[Karbonite]:NEEDS[RealFuels]",IF(Outputs!A22="DistillerM","@PART[KA_Distiller_125_01M]:AFTER[Karbonite]:NEEDS[RealFuels]",IF(Outputs!A22="ConverterC","@PART[KA_Converter_125_01]:AFTER[Karbonite]:NEEDS[RealFuels]",IF(Outputs!A22="ConverterN","@PART[KA_Converter_125_01N]:AFTER[Karbonite]:NEEDS[RealFuels]",IF(Outputs!A22="ConverterH","@PART[KA_Converter_125_01H]:AFTER[Karbonite]:NEEDS[RealFuels]",IF(Outputs!A22="ConverterO","@PART[KA_Converter_125_01O]:AFTER[Karbonite]:NEEDS[RealFuels]","ERROR!"))))))&amp;"
{
 MODULE
 {
  name = REGO_ModuleResourceConverter
  ConverterName = "&amp;$E22&amp;"
  StartActionName = Start "&amp;$E22&amp;"
  StopActionName = Stop "&amp;$E22&amp;"
  conversionRate = 0.5
  inputResources = "&amp;$G22&amp;I22&amp;M22&amp;Q22&amp;"
  outputResources = "&amp;U22&amp;Y22&amp;AC22&amp;AG22&amp;"
 }
}
")</f>
        <v>@PART[KA_Distiller_125_01M]:AFTER[Karbonite]:NEEDS[RealFuels]_x000D_{_x000D_ MODULE_x000D_ {_x000D_  name = REGO_ModuleResourceConverter_x000D_  ConverterName = MON10, N2_x000D_  StartActionName = Start MON10, N2_x000D_  StopActionName = Stop MON10, N2_x000D_  conversionRate = 0.5_x000D_  inputResources = ElectricCharge, 1.5, Karbonite, 1_x000D_  outputResources = MON10,  1.12639843351329, False, Nitrogen, 365.406305498813, True_x000D_ }_x000D_}_x000D__x000D_</v>
      </c>
      <c r="E22" t="str">
        <f>IF(ISBLANK(VLOOKUP(Outputs!Q22,Density,6,0)),Outputs!Q22,VLOOKUP(Outputs!Q22,Density,6,0))&amp;IF(ISBLANK(Outputs!U22),"",", "&amp;IF(ISBLANK(VLOOKUP(Outputs!U22,Density,6,0)),Outputs!U22,VLOOKUP(Outputs!U22,Density,6,0)))&amp;IF(ISBLANK(Outputs!Y22),"",", "&amp;IF(ISBLANK(VLOOKUP(Outputs!Y22,Density,6,0)),Outputs!Y22,VLOOKUP(Outputs!Y22,Density,6,0))&amp;IF(ISBLANK(Outputs!AC22),"",", "&amp;IF(ISBLANK(VLOOKUP(Outputs!AC22,Density,6,0)),Outputs!AC22,VLOOKUP(Outputs!AC22,Density,6,0))))</f>
        <v>MON10, N2</v>
      </c>
      <c r="F22" t="str">
        <f>IF(ISBLANK(VLOOKUP(Outputs!E22,Density,6,0)),Outputs!E22,VLOOKUP(Outputs!E22,Density,6,0))&amp;IF(ISBLANK(Outputs!I22),"",", "&amp;IF(ISBLANK(VLOOKUP(Outputs!I22,Density,6,0)),Outputs!I22,VLOOKUP(Outputs!I22,Density,6,0)))&amp;IF(ISBLANK(Outputs!M22),"",", "&amp;IF(ISBLANK(VLOOKUP(Outputs!M22,Density,6,0)),Outputs!M22,VLOOKUP(Outputs!M22,Density,6,0)))</f>
        <v>Karbonite</v>
      </c>
      <c r="G22" t="str">
        <f>IF(ISBLANK(Outputs!E22),"","ElectricCharge, "&amp;Outputs!B22)</f>
        <v>ElectricCharge, 1.5</v>
      </c>
      <c r="H22" t="str">
        <f>IF(ISBLANK(Outputs!E22),"",", "&amp;Outputs!E22&amp;", "&amp;Outputs!H22)</f>
        <v>, Karbonite, 1</v>
      </c>
      <c r="I22" t="str">
        <f>IF(ISBLANK(Outputs!E22),"",", "&amp;Outputs!E22&amp;", "&amp;Outputs!H22)</f>
        <v>, Karbonite, 1</v>
      </c>
      <c r="L22" t="str">
        <f>IF(ISBLANK(Outputs!I22),"",", "&amp;Outputs!I22&amp;", "&amp;Outputs!L22)</f>
        <v/>
      </c>
      <c r="M22" t="str">
        <f>IF(ISBLANK(Outputs!I22),"",", "&amp;Outputs!I22&amp;", "&amp;Outputs!L22)</f>
        <v/>
      </c>
      <c r="P22" t="str">
        <f>IF(ISBLANK(Outputs!M22),"",", "&amp;Outputs!M22&amp;", "&amp;Outputs!P22)</f>
        <v/>
      </c>
      <c r="Q22" t="str">
        <f>IF(ISBLANK(Outputs!M22),"",", "&amp;Outputs!M22&amp;", "&amp;Outputs!P22)</f>
        <v/>
      </c>
      <c r="T22" t="str">
        <f>IF(ISBLANK(Outputs!Q22),"",Outputs!Q22&amp;", "&amp;Outputs!T22&amp;", False")</f>
        <v>MON10, 1.12639843351329, False</v>
      </c>
      <c r="U22" t="str">
        <f>IF(ISBLANK(Outputs!Q22),"",Outputs!Q22&amp;",  "&amp;Outputs!T22&amp;", False")</f>
        <v>MON10,  1.12639843351329, False</v>
      </c>
      <c r="X22" t="str">
        <f>IF(ISBLANK(Outputs!U22),"",", "&amp;Outputs!U22&amp;", "&amp;Outputs!X22&amp;", True")</f>
        <v>, Nitrogen, 365.406305498813, True</v>
      </c>
      <c r="Y22" t="str">
        <f>IF(ISBLANK(Outputs!U22),"",", "&amp;Outputs!U22&amp;", "&amp;Outputs!X22&amp;", True")</f>
        <v>, Nitrogen, 365.406305498813, True</v>
      </c>
      <c r="AB22" t="str">
        <f>IF(ISBLANK(Outputs!Y22),"",", "&amp;Outputs!Y22&amp;", "&amp;Outputs!AB22&amp;", True")</f>
        <v/>
      </c>
      <c r="AC22" t="str">
        <f>IF(ISBLANK(Outputs!Y22),"",", "&amp;Outputs!Y22&amp;", "&amp;Outputs!AB22&amp;", True")</f>
        <v/>
      </c>
      <c r="AF22" t="str">
        <f>IF(ISBLANK(Outputs!AC22),"",", "&amp;Outputs!AC22&amp;", "&amp;Outputs!AF22&amp;", True")</f>
        <v/>
      </c>
      <c r="AG22" t="str">
        <f>IF(ISBLANK(Outputs!AC22),"",", "&amp;Outputs!AC22&amp;", "&amp;Outputs!AF22&amp;", True")</f>
        <v/>
      </c>
    </row>
    <row r="23" spans="1:33" ht="15" customHeight="1">
      <c r="A23" t="str">
        <f t="shared" si="0"/>
        <v>@PART[KA_Distiller_250_01M]:AFTER[Karbonite]:NEEDS[RealFuels]_x000D_{_x000D_ MODULE_x000D_ {_x000D_  name = REGO_ModuleResourceConverter_x000D_  ConverterName = MON15, N2_x000D_  StartActionName = Start MON15, N2_x000D_  StopActionName = Stop MON15, N2_x000D_  conversionRate = 1_x000D_  inputResources = ElectricCharge, 1.5, Karbonite, 1_x000D_  outputResources = MON15, 1.10461058210504, False, Nitrogen, 365.406305498813, True_x000D_ }_x000D_}_x000D__x000D_@PART[KA_Distiller_125_01M]:AFTER[Karbonite]:NEEDS[RealFuels]_x000D_{_x000D_ MODULE_x000D_ {_x000D_  name = REGO_ModuleResourceConverter_x000D_  ConverterName = MON15, N2_x000D_  StartActionName = Start MON15, N2_x000D_  StopActionName = Stop MON15, N2_x000D_  conversionRate = 0.5_x000D_  inputResources = ElectricCharge, 1.5, Karbonite, 1_x000D_  outputResources = MON15,  1.10461058210504, False, Nitrogen, 365.406305498813, True_x000D_ }_x000D_}_x000D__x000D_</v>
      </c>
      <c r="B23" s="6" t="str">
        <f>IF(ISBLANK(Outputs!E23),"",IF(Outputs!A23="Distiller","@PART[KA_Distiller_250_01]:AFTER[Karbonite]:NEEDS[RealFuels]",IF(Outputs!A23="DistillerM","@PART[KA_Distiller_250_01M]:AFTER[Karbonite]:NEEDS[RealFuels]",IF(Outputs!A23="ConverterC","@PART[KA_Converter_250_01]:AFTER[Karbonite]:NEEDS[RealFuels]",IF(Outputs!A23="ConverterN","@PART[KA_Converter_250_01N]:AFTER[Karbonite]:NEEDS[RealFuels]",IF(Outputs!A23="ConverterH","@PART[KA_Converter_250_01H]:AFTER[Karbonite]:NEEDS[RealFuels]",IF(Outputs!A23="ConverterO","@PART[KA_Converter_250_01O]:AFTER[Karbonite]:NEEDS[RealFuels]","ERROR!"))))))&amp;"
{
 MODULE
 {
  name = REGO_ModuleResourceConverter
  ConverterName = "&amp;$E23&amp;"
  StartActionName = Start "&amp;$E23&amp;"
  StopActionName = Stop "&amp;$E23&amp;"
  conversionRate = 1
  inputResources = "&amp;$G23&amp;H23&amp;L23&amp;P23&amp;"
  outputResources = "&amp;T23&amp;X23&amp;AB23&amp;AF23&amp;"
 }
}
")</f>
        <v>@PART[KA_Distiller_250_01M]:AFTER[Karbonite]:NEEDS[RealFuels]_x000D_{_x000D_ MODULE_x000D_ {_x000D_  name = REGO_ModuleResourceConverter_x000D_  ConverterName = MON15, N2_x000D_  StartActionName = Start MON15, N2_x000D_  StopActionName = Stop MON15, N2_x000D_  conversionRate = 1_x000D_  inputResources = ElectricCharge, 1.5, Karbonite, 1_x000D_  outputResources = MON15, 1.10461058210504, False, Nitrogen, 365.406305498813, True_x000D_ }_x000D_}_x000D__x000D_</v>
      </c>
      <c r="C23" s="6" t="str">
        <f>IF(ISBLANK(Outputs!E23),"",IF(Outputs!A23="Distiller","@PART[KA_Distiller_125_01]:AFTER[Karbonite]:NEEDS[RealFuels]",IF(Outputs!A23="DistillerM","@PART[KA_Distiller_125_01M]:AFTER[Karbonite]:NEEDS[RealFuels]",IF(Outputs!A23="ConverterC","@PART[KA_Converter_125_01]:AFTER[Karbonite]:NEEDS[RealFuels]",IF(Outputs!A23="ConverterN","@PART[KA_Converter_125_01N]:AFTER[Karbonite]:NEEDS[RealFuels]",IF(Outputs!A23="ConverterH","@PART[KA_Converter_125_01H]:AFTER[Karbonite]:NEEDS[RealFuels]",IF(Outputs!A23="ConverterO","@PART[KA_Converter_125_01O]:AFTER[Karbonite]:NEEDS[RealFuels]","ERROR!"))))))&amp;"
{
 MODULE
 {
  name = REGO_ModuleResourceConverter
  ConverterName = "&amp;$E23&amp;"
  StartActionName = Start "&amp;$E23&amp;"
  StopActionName = Stop "&amp;$E23&amp;"
  conversionRate = 0.5
  inputResources = "&amp;$G23&amp;I23&amp;M23&amp;Q23&amp;"
  outputResources = "&amp;U23&amp;Y23&amp;AC23&amp;AG23&amp;"
 }
}
")</f>
        <v>@PART[KA_Distiller_125_01M]:AFTER[Karbonite]:NEEDS[RealFuels]_x000D_{_x000D_ MODULE_x000D_ {_x000D_  name = REGO_ModuleResourceConverter_x000D_  ConverterName = MON15, N2_x000D_  StartActionName = Start MON15, N2_x000D_  StopActionName = Stop MON15, N2_x000D_  conversionRate = 0.5_x000D_  inputResources = ElectricCharge, 1.5, Karbonite, 1_x000D_  outputResources = MON15,  1.10461058210504, False, Nitrogen, 365.406305498813, True_x000D_ }_x000D_}_x000D__x000D_</v>
      </c>
      <c r="E23" t="str">
        <f>IF(ISBLANK(VLOOKUP(Outputs!Q23,Density,6,0)),Outputs!Q23,VLOOKUP(Outputs!Q23,Density,6,0))&amp;IF(ISBLANK(Outputs!U23),"",", "&amp;IF(ISBLANK(VLOOKUP(Outputs!U23,Density,6,0)),Outputs!U23,VLOOKUP(Outputs!U23,Density,6,0)))&amp;IF(ISBLANK(Outputs!Y23),"",", "&amp;IF(ISBLANK(VLOOKUP(Outputs!Y23,Density,6,0)),Outputs!Y23,VLOOKUP(Outputs!Y23,Density,6,0))&amp;IF(ISBLANK(Outputs!AC23),"",", "&amp;IF(ISBLANK(VLOOKUP(Outputs!AC23,Density,6,0)),Outputs!AC23,VLOOKUP(Outputs!AC23,Density,6,0))))</f>
        <v>MON15, N2</v>
      </c>
      <c r="F23" t="str">
        <f>IF(ISBLANK(VLOOKUP(Outputs!E23,Density,6,0)),Outputs!E23,VLOOKUP(Outputs!E23,Density,6,0))&amp;IF(ISBLANK(Outputs!I23),"",", "&amp;IF(ISBLANK(VLOOKUP(Outputs!I23,Density,6,0)),Outputs!I23,VLOOKUP(Outputs!I23,Density,6,0)))&amp;IF(ISBLANK(Outputs!M23),"",", "&amp;IF(ISBLANK(VLOOKUP(Outputs!M23,Density,6,0)),Outputs!M23,VLOOKUP(Outputs!M23,Density,6,0)))</f>
        <v>Karbonite</v>
      </c>
      <c r="G23" t="str">
        <f>IF(ISBLANK(Outputs!E23),"","ElectricCharge, "&amp;Outputs!B23)</f>
        <v>ElectricCharge, 1.5</v>
      </c>
      <c r="H23" t="str">
        <f>IF(ISBLANK(Outputs!E23),"",", "&amp;Outputs!E23&amp;", "&amp;Outputs!H23)</f>
        <v>, Karbonite, 1</v>
      </c>
      <c r="I23" t="str">
        <f>IF(ISBLANK(Outputs!E23),"",", "&amp;Outputs!E23&amp;", "&amp;Outputs!H23)</f>
        <v>, Karbonite, 1</v>
      </c>
      <c r="L23" t="str">
        <f>IF(ISBLANK(Outputs!I23),"",", "&amp;Outputs!I23&amp;", "&amp;Outputs!L23)</f>
        <v/>
      </c>
      <c r="M23" t="str">
        <f>IF(ISBLANK(Outputs!I23),"",", "&amp;Outputs!I23&amp;", "&amp;Outputs!L23)</f>
        <v/>
      </c>
      <c r="P23" t="str">
        <f>IF(ISBLANK(Outputs!M23),"",", "&amp;Outputs!M23&amp;", "&amp;Outputs!P23)</f>
        <v/>
      </c>
      <c r="Q23" t="str">
        <f>IF(ISBLANK(Outputs!M23),"",", "&amp;Outputs!M23&amp;", "&amp;Outputs!P23)</f>
        <v/>
      </c>
      <c r="T23" t="str">
        <f>IF(ISBLANK(Outputs!Q23),"",Outputs!Q23&amp;", "&amp;Outputs!T23&amp;", False")</f>
        <v>MON15, 1.10461058210504, False</v>
      </c>
      <c r="U23" t="str">
        <f>IF(ISBLANK(Outputs!Q23),"",Outputs!Q23&amp;",  "&amp;Outputs!T23&amp;", False")</f>
        <v>MON15,  1.10461058210504, False</v>
      </c>
      <c r="X23" t="str">
        <f>IF(ISBLANK(Outputs!U23),"",", "&amp;Outputs!U23&amp;", "&amp;Outputs!X23&amp;", True")</f>
        <v>, Nitrogen, 365.406305498813, True</v>
      </c>
      <c r="Y23" t="str">
        <f>IF(ISBLANK(Outputs!U23),"",", "&amp;Outputs!U23&amp;", "&amp;Outputs!X23&amp;", True")</f>
        <v>, Nitrogen, 365.406305498813, True</v>
      </c>
      <c r="AB23" t="str">
        <f>IF(ISBLANK(Outputs!Y23),"",", "&amp;Outputs!Y23&amp;", "&amp;Outputs!AB23&amp;", True")</f>
        <v/>
      </c>
      <c r="AC23" t="str">
        <f>IF(ISBLANK(Outputs!Y23),"",", "&amp;Outputs!Y23&amp;", "&amp;Outputs!AB23&amp;", True")</f>
        <v/>
      </c>
      <c r="AF23" t="str">
        <f>IF(ISBLANK(Outputs!AC23),"",", "&amp;Outputs!AC23&amp;", "&amp;Outputs!AF23&amp;", True")</f>
        <v/>
      </c>
      <c r="AG23" t="str">
        <f>IF(ISBLANK(Outputs!AC23),"",", "&amp;Outputs!AC23&amp;", "&amp;Outputs!AF23&amp;", True")</f>
        <v/>
      </c>
    </row>
    <row r="24" spans="1:33" ht="15" customHeight="1">
      <c r="A24" t="str">
        <f t="shared" si="0"/>
        <v>@PART[KA_Distiller_250_01M]:AFTER[Karbonite]:NEEDS[RealFuels]_x000D_{_x000D_ MODULE_x000D_ {_x000D_  name = REGO_ModuleResourceConverter_x000D_  ConverterName = MON20, N2_x000D_  StartActionName = Start MON20, N2_x000D_  StopActionName = Stop MON20, N2_x000D_  conversionRate = 1_x000D_  inputResources = ElectricCharge, 1.5, Karbonite, 1_x000D_  outputResources = MON20, 1.0879995438031, False, Nitrogen, 345.105955193323, True_x000D_ }_x000D_}_x000D__x000D_@PART[KA_Distiller_125_01M]:AFTER[Karbonite]:NEEDS[RealFuels]_x000D_{_x000D_ MODULE_x000D_ {_x000D_  name = REGO_ModuleResourceConverter_x000D_  ConverterName = MON20, N2_x000D_  StartActionName = Start MON20, N2_x000D_  StopActionName = Stop MON20, N2_x000D_  conversionRate = 0.5_x000D_  inputResources = ElectricCharge, 1.5, Karbonite, 1_x000D_  outputResources = MON20,  1.0879995438031, False, Nitrogen, 345.105955193323, True_x000D_ }_x000D_}_x000D__x000D_</v>
      </c>
      <c r="B24" s="6" t="str">
        <f>IF(ISBLANK(Outputs!E24),"",IF(Outputs!A24="Distiller","@PART[KA_Distiller_250_01]:AFTER[Karbonite]:NEEDS[RealFuels]",IF(Outputs!A24="DistillerM","@PART[KA_Distiller_250_01M]:AFTER[Karbonite]:NEEDS[RealFuels]",IF(Outputs!A24="ConverterC","@PART[KA_Converter_250_01]:AFTER[Karbonite]:NEEDS[RealFuels]",IF(Outputs!A24="ConverterN","@PART[KA_Converter_250_01N]:AFTER[Karbonite]:NEEDS[RealFuels]",IF(Outputs!A24="ConverterH","@PART[KA_Converter_250_01H]:AFTER[Karbonite]:NEEDS[RealFuels]",IF(Outputs!A24="ConverterO","@PART[KA_Converter_250_01O]:AFTER[Karbonite]:NEEDS[RealFuels]","ERROR!"))))))&amp;"
{
 MODULE
 {
  name = REGO_ModuleResourceConverter
  ConverterName = "&amp;$E24&amp;"
  StartActionName = Start "&amp;$E24&amp;"
  StopActionName = Stop "&amp;$E24&amp;"
  conversionRate = 1
  inputResources = "&amp;$G24&amp;H24&amp;L24&amp;P24&amp;"
  outputResources = "&amp;T24&amp;X24&amp;AB24&amp;AF24&amp;"
 }
}
")</f>
        <v>@PART[KA_Distiller_250_01M]:AFTER[Karbonite]:NEEDS[RealFuels]_x000D_{_x000D_ MODULE_x000D_ {_x000D_  name = REGO_ModuleResourceConverter_x000D_  ConverterName = MON20, N2_x000D_  StartActionName = Start MON20, N2_x000D_  StopActionName = Stop MON20, N2_x000D_  conversionRate = 1_x000D_  inputResources = ElectricCharge, 1.5, Karbonite, 1_x000D_  outputResources = MON20, 1.0879995438031, False, Nitrogen, 345.105955193323, True_x000D_ }_x000D_}_x000D__x000D_</v>
      </c>
      <c r="C24" s="6" t="str">
        <f>IF(ISBLANK(Outputs!E24),"",IF(Outputs!A24="Distiller","@PART[KA_Distiller_125_01]:AFTER[Karbonite]:NEEDS[RealFuels]",IF(Outputs!A24="DistillerM","@PART[KA_Distiller_125_01M]:AFTER[Karbonite]:NEEDS[RealFuels]",IF(Outputs!A24="ConverterC","@PART[KA_Converter_125_01]:AFTER[Karbonite]:NEEDS[RealFuels]",IF(Outputs!A24="ConverterN","@PART[KA_Converter_125_01N]:AFTER[Karbonite]:NEEDS[RealFuels]",IF(Outputs!A24="ConverterH","@PART[KA_Converter_125_01H]:AFTER[Karbonite]:NEEDS[RealFuels]",IF(Outputs!A24="ConverterO","@PART[KA_Converter_125_01O]:AFTER[Karbonite]:NEEDS[RealFuels]","ERROR!"))))))&amp;"
{
 MODULE
 {
  name = REGO_ModuleResourceConverter
  ConverterName = "&amp;$E24&amp;"
  StartActionName = Start "&amp;$E24&amp;"
  StopActionName = Stop "&amp;$E24&amp;"
  conversionRate = 0.5
  inputResources = "&amp;$G24&amp;I24&amp;M24&amp;Q24&amp;"
  outputResources = "&amp;U24&amp;Y24&amp;AC24&amp;AG24&amp;"
 }
}
")</f>
        <v>@PART[KA_Distiller_125_01M]:AFTER[Karbonite]:NEEDS[RealFuels]_x000D_{_x000D_ MODULE_x000D_ {_x000D_  name = REGO_ModuleResourceConverter_x000D_  ConverterName = MON20, N2_x000D_  StartActionName = Start MON20, N2_x000D_  StopActionName = Stop MON20, N2_x000D_  conversionRate = 0.5_x000D_  inputResources = ElectricCharge, 1.5, Karbonite, 1_x000D_  outputResources = MON20,  1.0879995438031, False, Nitrogen, 345.105955193323, True_x000D_ }_x000D_}_x000D__x000D_</v>
      </c>
      <c r="E24" t="str">
        <f>IF(ISBLANK(VLOOKUP(Outputs!Q24,Density,6,0)),Outputs!Q24,VLOOKUP(Outputs!Q24,Density,6,0))&amp;IF(ISBLANK(Outputs!U24),"",", "&amp;IF(ISBLANK(VLOOKUP(Outputs!U24,Density,6,0)),Outputs!U24,VLOOKUP(Outputs!U24,Density,6,0)))&amp;IF(ISBLANK(Outputs!Y24),"",", "&amp;IF(ISBLANK(VLOOKUP(Outputs!Y24,Density,6,0)),Outputs!Y24,VLOOKUP(Outputs!Y24,Density,6,0))&amp;IF(ISBLANK(Outputs!AC24),"",", "&amp;IF(ISBLANK(VLOOKUP(Outputs!AC24,Density,6,0)),Outputs!AC24,VLOOKUP(Outputs!AC24,Density,6,0))))</f>
        <v>MON20, N2</v>
      </c>
      <c r="F24" t="str">
        <f>IF(ISBLANK(VLOOKUP(Outputs!E24,Density,6,0)),Outputs!E24,VLOOKUP(Outputs!E24,Density,6,0))&amp;IF(ISBLANK(Outputs!I24),"",", "&amp;IF(ISBLANK(VLOOKUP(Outputs!I24,Density,6,0)),Outputs!I24,VLOOKUP(Outputs!I24,Density,6,0)))&amp;IF(ISBLANK(Outputs!M24),"",", "&amp;IF(ISBLANK(VLOOKUP(Outputs!M24,Density,6,0)),Outputs!M24,VLOOKUP(Outputs!M24,Density,6,0)))</f>
        <v>Karbonite</v>
      </c>
      <c r="G24" t="str">
        <f>IF(ISBLANK(Outputs!E24),"","ElectricCharge, "&amp;Outputs!B24)</f>
        <v>ElectricCharge, 1.5</v>
      </c>
      <c r="H24" t="str">
        <f>IF(ISBLANK(Outputs!E24),"",", "&amp;Outputs!E24&amp;", "&amp;Outputs!H24)</f>
        <v>, Karbonite, 1</v>
      </c>
      <c r="I24" t="str">
        <f>IF(ISBLANK(Outputs!E24),"",", "&amp;Outputs!E24&amp;", "&amp;Outputs!H24)</f>
        <v>, Karbonite, 1</v>
      </c>
      <c r="L24" t="str">
        <f>IF(ISBLANK(Outputs!I24),"",", "&amp;Outputs!I24&amp;", "&amp;Outputs!L24)</f>
        <v/>
      </c>
      <c r="M24" t="str">
        <f>IF(ISBLANK(Outputs!I24),"",", "&amp;Outputs!I24&amp;", "&amp;Outputs!L24)</f>
        <v/>
      </c>
      <c r="P24" t="str">
        <f>IF(ISBLANK(Outputs!M24),"",", "&amp;Outputs!M24&amp;", "&amp;Outputs!P24)</f>
        <v/>
      </c>
      <c r="Q24" t="str">
        <f>IF(ISBLANK(Outputs!M24),"",", "&amp;Outputs!M24&amp;", "&amp;Outputs!P24)</f>
        <v/>
      </c>
      <c r="T24" t="str">
        <f>IF(ISBLANK(Outputs!Q24),"",Outputs!Q24&amp;", "&amp;Outputs!T24&amp;", False")</f>
        <v>MON20, 1.0879995438031, False</v>
      </c>
      <c r="U24" t="str">
        <f>IF(ISBLANK(Outputs!Q24),"",Outputs!Q24&amp;",  "&amp;Outputs!T24&amp;", False")</f>
        <v>MON20,  1.0879995438031, False</v>
      </c>
      <c r="X24" t="str">
        <f>IF(ISBLANK(Outputs!U24),"",", "&amp;Outputs!U24&amp;", "&amp;Outputs!X24&amp;", True")</f>
        <v>, Nitrogen, 345.105955193323, True</v>
      </c>
      <c r="Y24" t="str">
        <f>IF(ISBLANK(Outputs!U24),"",", "&amp;Outputs!U24&amp;", "&amp;Outputs!X24&amp;", True")</f>
        <v>, Nitrogen, 345.105955193323, True</v>
      </c>
      <c r="AB24" t="str">
        <f>IF(ISBLANK(Outputs!Y24),"",", "&amp;Outputs!Y24&amp;", "&amp;Outputs!AB24&amp;", True")</f>
        <v/>
      </c>
      <c r="AC24" t="str">
        <f>IF(ISBLANK(Outputs!Y24),"",", "&amp;Outputs!Y24&amp;", "&amp;Outputs!AB24&amp;", True")</f>
        <v/>
      </c>
      <c r="AF24" t="str">
        <f>IF(ISBLANK(Outputs!AC24),"",", "&amp;Outputs!AC24&amp;", "&amp;Outputs!AF24&amp;", True")</f>
        <v/>
      </c>
      <c r="AG24" t="str">
        <f>IF(ISBLANK(Outputs!AC24),"",", "&amp;Outputs!AC24&amp;", "&amp;Outputs!AF24&amp;", True")</f>
        <v/>
      </c>
    </row>
    <row r="25" spans="1:33" ht="15" customHeight="1">
      <c r="A25" t="str">
        <f t="shared" si="0"/>
        <v>@PART[KA_Distiller_250_01M]:AFTER[Karbonite]:NEEDS[RealFuels]_x000D_{_x000D_ MODULE_x000D_ {_x000D_  name = REGO_ModuleResourceConverter_x000D_  ConverterName = MON3, N2_x000D_  StartActionName = Start MON3, N2_x000D_  StopActionName = Stop MON3, N2_x000D_  conversionRate = 1_x000D_  inputResources = ElectricCharge, 1.5, Karbonite, 1_x000D_  outputResources = MON3, 1.15476096542982, False, Nitrogen, 324.805604887834, True_x000D_ }_x000D_}_x000D__x000D_@PART[KA_Distiller_125_01M]:AFTER[Karbonite]:NEEDS[RealFuels]_x000D_{_x000D_ MODULE_x000D_ {_x000D_  name = REGO_ModuleResourceConverter_x000D_  ConverterName = MON3, N2_x000D_  StartActionName = Start MON3, N2_x000D_  StopActionName = Stop MON3, N2_x000D_  conversionRate = 0.5_x000D_  inputResources = ElectricCharge, 1.5, Karbonite, 1_x000D_  outputResources = MON3,  1.15476096542982, False, Nitrogen, 324.805604887834, True_x000D_ }_x000D_}_x000D__x000D_</v>
      </c>
      <c r="B25" s="6" t="str">
        <f>IF(ISBLANK(Outputs!E25),"",IF(Outputs!A25="Distiller","@PART[KA_Distiller_250_01]:AFTER[Karbonite]:NEEDS[RealFuels]",IF(Outputs!A25="DistillerM","@PART[KA_Distiller_250_01M]:AFTER[Karbonite]:NEEDS[RealFuels]",IF(Outputs!A25="ConverterC","@PART[KA_Converter_250_01]:AFTER[Karbonite]:NEEDS[RealFuels]",IF(Outputs!A25="ConverterN","@PART[KA_Converter_250_01N]:AFTER[Karbonite]:NEEDS[RealFuels]",IF(Outputs!A25="ConverterH","@PART[KA_Converter_250_01H]:AFTER[Karbonite]:NEEDS[RealFuels]",IF(Outputs!A25="ConverterO","@PART[KA_Converter_250_01O]:AFTER[Karbonite]:NEEDS[RealFuels]","ERROR!"))))))&amp;"
{
 MODULE
 {
  name = REGO_ModuleResourceConverter
  ConverterName = "&amp;$E25&amp;"
  StartActionName = Start "&amp;$E25&amp;"
  StopActionName = Stop "&amp;$E25&amp;"
  conversionRate = 1
  inputResources = "&amp;$G25&amp;H25&amp;L25&amp;P25&amp;"
  outputResources = "&amp;T25&amp;X25&amp;AB25&amp;AF25&amp;"
 }
}
")</f>
        <v>@PART[KA_Distiller_250_01M]:AFTER[Karbonite]:NEEDS[RealFuels]_x000D_{_x000D_ MODULE_x000D_ {_x000D_  name = REGO_ModuleResourceConverter_x000D_  ConverterName = MON3, N2_x000D_  StartActionName = Start MON3, N2_x000D_  StopActionName = Stop MON3, N2_x000D_  conversionRate = 1_x000D_  inputResources = ElectricCharge, 1.5, Karbonite, 1_x000D_  outputResources = MON3, 1.15476096542982, False, Nitrogen, 324.805604887834, True_x000D_ }_x000D_}_x000D__x000D_</v>
      </c>
      <c r="C25" s="6" t="str">
        <f>IF(ISBLANK(Outputs!E25),"",IF(Outputs!A25="Distiller","@PART[KA_Distiller_125_01]:AFTER[Karbonite]:NEEDS[RealFuels]",IF(Outputs!A25="DistillerM","@PART[KA_Distiller_125_01M]:AFTER[Karbonite]:NEEDS[RealFuels]",IF(Outputs!A25="ConverterC","@PART[KA_Converter_125_01]:AFTER[Karbonite]:NEEDS[RealFuels]",IF(Outputs!A25="ConverterN","@PART[KA_Converter_125_01N]:AFTER[Karbonite]:NEEDS[RealFuels]",IF(Outputs!A25="ConverterH","@PART[KA_Converter_125_01H]:AFTER[Karbonite]:NEEDS[RealFuels]",IF(Outputs!A25="ConverterO","@PART[KA_Converter_125_01O]:AFTER[Karbonite]:NEEDS[RealFuels]","ERROR!"))))))&amp;"
{
 MODULE
 {
  name = REGO_ModuleResourceConverter
  ConverterName = "&amp;$E25&amp;"
  StartActionName = Start "&amp;$E25&amp;"
  StopActionName = Stop "&amp;$E25&amp;"
  conversionRate = 0.5
  inputResources = "&amp;$G25&amp;I25&amp;M25&amp;Q25&amp;"
  outputResources = "&amp;U25&amp;Y25&amp;AC25&amp;AG25&amp;"
 }
}
")</f>
        <v>@PART[KA_Distiller_125_01M]:AFTER[Karbonite]:NEEDS[RealFuels]_x000D_{_x000D_ MODULE_x000D_ {_x000D_  name = REGO_ModuleResourceConverter_x000D_  ConverterName = MON3, N2_x000D_  StartActionName = Start MON3, N2_x000D_  StopActionName = Stop MON3, N2_x000D_  conversionRate = 0.5_x000D_  inputResources = ElectricCharge, 1.5, Karbonite, 1_x000D_  outputResources = MON3,  1.15476096542982, False, Nitrogen, 324.805604887834, True_x000D_ }_x000D_}_x000D__x000D_</v>
      </c>
      <c r="E25" t="str">
        <f>IF(ISBLANK(VLOOKUP(Outputs!Q25,Density,6,0)),Outputs!Q25,VLOOKUP(Outputs!Q25,Density,6,0))&amp;IF(ISBLANK(Outputs!U25),"",", "&amp;IF(ISBLANK(VLOOKUP(Outputs!U25,Density,6,0)),Outputs!U25,VLOOKUP(Outputs!U25,Density,6,0)))&amp;IF(ISBLANK(Outputs!Y25),"",", "&amp;IF(ISBLANK(VLOOKUP(Outputs!Y25,Density,6,0)),Outputs!Y25,VLOOKUP(Outputs!Y25,Density,6,0))&amp;IF(ISBLANK(Outputs!AC25),"",", "&amp;IF(ISBLANK(VLOOKUP(Outputs!AC25,Density,6,0)),Outputs!AC25,VLOOKUP(Outputs!AC25,Density,6,0))))</f>
        <v>MON3, N2</v>
      </c>
      <c r="F25" t="str">
        <f>IF(ISBLANK(VLOOKUP(Outputs!E25,Density,6,0)),Outputs!E25,VLOOKUP(Outputs!E25,Density,6,0))&amp;IF(ISBLANK(Outputs!I25),"",", "&amp;IF(ISBLANK(VLOOKUP(Outputs!I25,Density,6,0)),Outputs!I25,VLOOKUP(Outputs!I25,Density,6,0)))&amp;IF(ISBLANK(Outputs!M25),"",", "&amp;IF(ISBLANK(VLOOKUP(Outputs!M25,Density,6,0)),Outputs!M25,VLOOKUP(Outputs!M25,Density,6,0)))</f>
        <v>Karbonite</v>
      </c>
      <c r="G25" t="str">
        <f>IF(ISBLANK(Outputs!E25),"","ElectricCharge, "&amp;Outputs!B25)</f>
        <v>ElectricCharge, 1.5</v>
      </c>
      <c r="H25" t="str">
        <f>IF(ISBLANK(Outputs!E25),"",", "&amp;Outputs!E25&amp;", "&amp;Outputs!H25)</f>
        <v>, Karbonite, 1</v>
      </c>
      <c r="I25" t="str">
        <f>IF(ISBLANK(Outputs!E25),"",", "&amp;Outputs!E25&amp;", "&amp;Outputs!H25)</f>
        <v>, Karbonite, 1</v>
      </c>
      <c r="L25" t="str">
        <f>IF(ISBLANK(Outputs!I25),"",", "&amp;Outputs!I25&amp;", "&amp;Outputs!L25)</f>
        <v/>
      </c>
      <c r="M25" t="str">
        <f>IF(ISBLANK(Outputs!I25),"",", "&amp;Outputs!I25&amp;", "&amp;Outputs!L25)</f>
        <v/>
      </c>
      <c r="P25" t="str">
        <f>IF(ISBLANK(Outputs!M25),"",", "&amp;Outputs!M25&amp;", "&amp;Outputs!P25)</f>
        <v/>
      </c>
      <c r="Q25" t="str">
        <f>IF(ISBLANK(Outputs!M25),"",", "&amp;Outputs!M25&amp;", "&amp;Outputs!P25)</f>
        <v/>
      </c>
      <c r="T25" t="str">
        <f>IF(ISBLANK(Outputs!Q25),"",Outputs!Q25&amp;", "&amp;Outputs!T25&amp;", False")</f>
        <v>MON3, 1.15476096542982, False</v>
      </c>
      <c r="U25" t="str">
        <f>IF(ISBLANK(Outputs!Q25),"",Outputs!Q25&amp;",  "&amp;Outputs!T25&amp;", False")</f>
        <v>MON3,  1.15476096542982, False</v>
      </c>
      <c r="X25" t="str">
        <f>IF(ISBLANK(Outputs!U25),"",", "&amp;Outputs!U25&amp;", "&amp;Outputs!X25&amp;", True")</f>
        <v>, Nitrogen, 324.805604887834, True</v>
      </c>
      <c r="Y25" t="str">
        <f>IF(ISBLANK(Outputs!U25),"",", "&amp;Outputs!U25&amp;", "&amp;Outputs!X25&amp;", True")</f>
        <v>, Nitrogen, 324.805604887834, True</v>
      </c>
      <c r="AB25" t="str">
        <f>IF(ISBLANK(Outputs!Y25),"",", "&amp;Outputs!Y25&amp;", "&amp;Outputs!AB25&amp;", True")</f>
        <v/>
      </c>
      <c r="AC25" t="str">
        <f>IF(ISBLANK(Outputs!Y25),"",", "&amp;Outputs!Y25&amp;", "&amp;Outputs!AB25&amp;", True")</f>
        <v/>
      </c>
      <c r="AF25" t="str">
        <f>IF(ISBLANK(Outputs!AC25),"",", "&amp;Outputs!AC25&amp;", "&amp;Outputs!AF25&amp;", True")</f>
        <v/>
      </c>
      <c r="AG25" t="str">
        <f>IF(ISBLANK(Outputs!AC25),"",", "&amp;Outputs!AC25&amp;", "&amp;Outputs!AF25&amp;", True")</f>
        <v/>
      </c>
    </row>
    <row r="26" spans="1:33" ht="15" customHeight="1">
      <c r="A26" t="str">
        <f t="shared" si="0"/>
        <v/>
      </c>
      <c r="B26" s="6" t="str">
        <f>IF(ISBLANK(Outputs!E26),"",IF(Outputs!A26="Distiller","@PART[KA_Distiller_250_01]:AFTER[Karbonite]:NEEDS[RealFuels]",IF(Outputs!A26="DistillerM","@PART[KA_Distiller_250_01M]:AFTER[Karbonite]:NEEDS[RealFuels]",IF(Outputs!A26="ConverterC","@PART[KA_Converter_250_01]:AFTER[Karbonite]:NEEDS[RealFuels]",IF(Outputs!A26="ConverterN","@PART[KA_Converter_250_01N]:AFTER[Karbonite]:NEEDS[RealFuels]",IF(Outputs!A26="ConverterH","@PART[KA_Converter_250_01H]:AFTER[Karbonite]:NEEDS[RealFuels]",IF(Outputs!A26="ConverterO","@PART[KA_Converter_250_01O]:AFTER[Karbonite]:NEEDS[RealFuels]","ERROR!"))))))&amp;"
{
 MODULE
 {
  name = REGO_ModuleResourceConverter
  ConverterName = "&amp;$E26&amp;"
  StartActionName = Start "&amp;$E26&amp;"
  StopActionName = Stop "&amp;$E26&amp;"
  conversionRate = 1
  inputResources = "&amp;$G26&amp;H26&amp;L26&amp;P26&amp;"
  outputResources = "&amp;T26&amp;X26&amp;AB26&amp;AF26&amp;"
 }
}
")</f>
        <v/>
      </c>
      <c r="C26" s="6" t="str">
        <f>IF(ISBLANK(Outputs!E26),"",IF(Outputs!A26="Distiller","@PART[KA_Distiller_125_01]:AFTER[Karbonite]:NEEDS[RealFuels]",IF(Outputs!A26="DistillerM","@PART[KA_Distiller_125_01M]:AFTER[Karbonite]:NEEDS[RealFuels]",IF(Outputs!A26="ConverterC","@PART[KA_Converter_125_01]:AFTER[Karbonite]:NEEDS[RealFuels]",IF(Outputs!A26="ConverterN","@PART[KA_Converter_125_01N]:AFTER[Karbonite]:NEEDS[RealFuels]",IF(Outputs!A26="ConverterH","@PART[KA_Converter_125_01H]:AFTER[Karbonite]:NEEDS[RealFuels]",IF(Outputs!A26="ConverterO","@PART[KA_Converter_125_01O]:AFTER[Karbonite]:NEEDS[RealFuels]","ERROR!"))))))&amp;"
{
 MODULE
 {
  name = REGO_ModuleResourceConverter
  ConverterName = "&amp;$E26&amp;"
  StartActionName = Start "&amp;$E26&amp;"
  StopActionName = Stop "&amp;$E26&amp;"
  conversionRate = 0.5
  inputResources = "&amp;$G26&amp;I26&amp;M26&amp;Q26&amp;"
  outputResources = "&amp;U26&amp;Y26&amp;AC26&amp;AG26&amp;"
 }
}
")</f>
        <v/>
      </c>
      <c r="E26" t="e">
        <f>IF(ISBLANK(VLOOKUP(Outputs!Q26,Density,6,0)),Outputs!Q26,VLOOKUP(Outputs!Q26,Density,6,0))&amp;IF(ISBLANK(Outputs!U26),"",", "&amp;IF(ISBLANK(VLOOKUP(Outputs!U26,Density,6,0)),Outputs!U26,VLOOKUP(Outputs!U26,Density,6,0)))&amp;IF(ISBLANK(Outputs!Y26),"",", "&amp;IF(ISBLANK(VLOOKUP(Outputs!Y26,Density,6,0)),Outputs!Y26,VLOOKUP(Outputs!Y26,Density,6,0))&amp;IF(ISBLANK(Outputs!AC26),"",", "&amp;IF(ISBLANK(VLOOKUP(Outputs!AC26,Density,6,0)),Outputs!AC26,VLOOKUP(Outputs!AC26,Density,6,0))))</f>
        <v>#N/A</v>
      </c>
      <c r="F26" t="e">
        <f>IF(ISBLANK(VLOOKUP(Outputs!E26,Density,6,0)),Outputs!E26,VLOOKUP(Outputs!E26,Density,6,0))&amp;IF(ISBLANK(Outputs!I26),"",", "&amp;IF(ISBLANK(VLOOKUP(Outputs!I26,Density,6,0)),Outputs!I26,VLOOKUP(Outputs!I26,Density,6,0)))&amp;IF(ISBLANK(Outputs!M26),"",", "&amp;IF(ISBLANK(VLOOKUP(Outputs!M26,Density,6,0)),Outputs!M26,VLOOKUP(Outputs!M26,Density,6,0)))</f>
        <v>#N/A</v>
      </c>
      <c r="G26" t="str">
        <f>IF(ISBLANK(Outputs!E26),"","ElectricCharge, "&amp;Outputs!B26)</f>
        <v/>
      </c>
      <c r="H26" t="str">
        <f>IF(ISBLANK(Outputs!E26),"",", "&amp;Outputs!E26&amp;", "&amp;Outputs!H26)</f>
        <v/>
      </c>
      <c r="I26" t="str">
        <f>IF(ISBLANK(Outputs!E26),"",", "&amp;Outputs!E26&amp;", "&amp;Outputs!H26)</f>
        <v/>
      </c>
      <c r="L26" t="str">
        <f>IF(ISBLANK(Outputs!I26),"",", "&amp;Outputs!I26&amp;", "&amp;Outputs!L26)</f>
        <v/>
      </c>
      <c r="M26" t="str">
        <f>IF(ISBLANK(Outputs!I26),"",", "&amp;Outputs!I26&amp;", "&amp;Outputs!L26)</f>
        <v/>
      </c>
      <c r="P26" t="str">
        <f>IF(ISBLANK(Outputs!M26),"",", "&amp;Outputs!M26&amp;", "&amp;Outputs!P26)</f>
        <v/>
      </c>
      <c r="Q26" t="str">
        <f>IF(ISBLANK(Outputs!M26),"",", "&amp;Outputs!M26&amp;", "&amp;Outputs!P26)</f>
        <v/>
      </c>
      <c r="T26" t="str">
        <f>IF(ISBLANK(Outputs!Q26),"",Outputs!Q26&amp;", "&amp;Outputs!T26&amp;", False")</f>
        <v/>
      </c>
      <c r="U26" t="str">
        <f>IF(ISBLANK(Outputs!Q26),"",Outputs!Q26&amp;",  "&amp;Outputs!T26&amp;", False")</f>
        <v/>
      </c>
      <c r="X26" t="str">
        <f>IF(ISBLANK(Outputs!U26),"",", "&amp;Outputs!U26&amp;", "&amp;Outputs!X26&amp;", True")</f>
        <v/>
      </c>
      <c r="Y26" t="str">
        <f>IF(ISBLANK(Outputs!U26),"",", "&amp;Outputs!U26&amp;", "&amp;Outputs!X26&amp;", True")</f>
        <v/>
      </c>
      <c r="AB26" t="str">
        <f>IF(ISBLANK(Outputs!Y26),"",", "&amp;Outputs!Y26&amp;", "&amp;Outputs!AB26&amp;", True")</f>
        <v/>
      </c>
      <c r="AC26" t="str">
        <f>IF(ISBLANK(Outputs!Y26),"",", "&amp;Outputs!Y26&amp;", "&amp;Outputs!AB26&amp;", True")</f>
        <v/>
      </c>
      <c r="AF26" t="str">
        <f>IF(ISBLANK(Outputs!AC26),"",", "&amp;Outputs!AC26&amp;", "&amp;Outputs!AF26&amp;", True")</f>
        <v/>
      </c>
      <c r="AG26" t="str">
        <f>IF(ISBLANK(Outputs!AC26),"",", "&amp;Outputs!AC26&amp;", "&amp;Outputs!AF26&amp;", True")</f>
        <v/>
      </c>
    </row>
    <row r="27" spans="1:33" ht="15" customHeight="1">
      <c r="A27" t="str">
        <f t="shared" si="0"/>
        <v/>
      </c>
      <c r="B27" s="6" t="str">
        <f>IF(ISBLANK(Outputs!E27),"",IF(Outputs!A27="Distiller","@PART[KA_Distiller_250_01]:AFTER[Karbonite]:NEEDS[RealFuels]",IF(Outputs!A27="DistillerM","@PART[KA_Distiller_250_01M]:AFTER[Karbonite]:NEEDS[RealFuels]",IF(Outputs!A27="ConverterC","@PART[KA_Converter_250_01]:AFTER[Karbonite]:NEEDS[RealFuels]",IF(Outputs!A27="ConverterN","@PART[KA_Converter_250_01N]:AFTER[Karbonite]:NEEDS[RealFuels]",IF(Outputs!A27="ConverterH","@PART[KA_Converter_250_01H]:AFTER[Karbonite]:NEEDS[RealFuels]",IF(Outputs!A27="ConverterO","@PART[KA_Converter_250_01O]:AFTER[Karbonite]:NEEDS[RealFuels]","ERROR!"))))))&amp;"
{
 MODULE
 {
  name = REGO_ModuleResourceConverter
  ConverterName = "&amp;$E27&amp;"
  StartActionName = Start "&amp;$E27&amp;"
  StopActionName = Stop "&amp;$E27&amp;"
  conversionRate = 1
  inputResources = "&amp;$G27&amp;H27&amp;L27&amp;P27&amp;"
  outputResources = "&amp;T27&amp;X27&amp;AB27&amp;AF27&amp;"
 }
}
")</f>
        <v/>
      </c>
      <c r="C27" s="6" t="str">
        <f>IF(ISBLANK(Outputs!E27),"",IF(Outputs!A27="Distiller","@PART[KA_Distiller_125_01]:AFTER[Karbonite]:NEEDS[RealFuels]",IF(Outputs!A27="DistillerM","@PART[KA_Distiller_125_01M]:AFTER[Karbonite]:NEEDS[RealFuels]",IF(Outputs!A27="ConverterC","@PART[KA_Converter_125_01]:AFTER[Karbonite]:NEEDS[RealFuels]",IF(Outputs!A27="ConverterN","@PART[KA_Converter_125_01N]:AFTER[Karbonite]:NEEDS[RealFuels]",IF(Outputs!A27="ConverterH","@PART[KA_Converter_125_01H]:AFTER[Karbonite]:NEEDS[RealFuels]",IF(Outputs!A27="ConverterO","@PART[KA_Converter_125_01O]:AFTER[Karbonite]:NEEDS[RealFuels]","ERROR!"))))))&amp;"
{
 MODULE
 {
  name = REGO_ModuleResourceConverter
  ConverterName = "&amp;$E27&amp;"
  StartActionName = Start "&amp;$E27&amp;"
  StopActionName = Stop "&amp;$E27&amp;"
  conversionRate = 0.5
  inputResources = "&amp;$G27&amp;I27&amp;M27&amp;Q27&amp;"
  outputResources = "&amp;U27&amp;Y27&amp;AC27&amp;AG27&amp;"
 }
}
")</f>
        <v/>
      </c>
      <c r="E27" t="e">
        <f>IF(ISBLANK(VLOOKUP(Outputs!Q27,Density,6,0)),Outputs!Q27,VLOOKUP(Outputs!Q27,Density,6,0))&amp;IF(ISBLANK(Outputs!U27),"",", "&amp;IF(ISBLANK(VLOOKUP(Outputs!U27,Density,6,0)),Outputs!U27,VLOOKUP(Outputs!U27,Density,6,0)))&amp;IF(ISBLANK(Outputs!Y27),"",", "&amp;IF(ISBLANK(VLOOKUP(Outputs!Y27,Density,6,0)),Outputs!Y27,VLOOKUP(Outputs!Y27,Density,6,0))&amp;IF(ISBLANK(Outputs!AC27),"",", "&amp;IF(ISBLANK(VLOOKUP(Outputs!AC27,Density,6,0)),Outputs!AC27,VLOOKUP(Outputs!AC27,Density,6,0))))</f>
        <v>#N/A</v>
      </c>
      <c r="F27" t="e">
        <f>IF(ISBLANK(VLOOKUP(Outputs!E27,Density,6,0)),Outputs!E27,VLOOKUP(Outputs!E27,Density,6,0))&amp;IF(ISBLANK(Outputs!I27),"",", "&amp;IF(ISBLANK(VLOOKUP(Outputs!I27,Density,6,0)),Outputs!I27,VLOOKUP(Outputs!I27,Density,6,0)))&amp;IF(ISBLANK(Outputs!M27),"",", "&amp;IF(ISBLANK(VLOOKUP(Outputs!M27,Density,6,0)),Outputs!M27,VLOOKUP(Outputs!M27,Density,6,0)))</f>
        <v>#N/A</v>
      </c>
      <c r="G27" t="str">
        <f>IF(ISBLANK(Outputs!E27),"","ElectricCharge, "&amp;Outputs!B27)</f>
        <v/>
      </c>
      <c r="H27" t="str">
        <f>IF(ISBLANK(Outputs!E27),"",", "&amp;Outputs!E27&amp;", "&amp;Outputs!H27)</f>
        <v/>
      </c>
      <c r="I27" t="str">
        <f>IF(ISBLANK(Outputs!E27),"",", "&amp;Outputs!E27&amp;", "&amp;Outputs!H27)</f>
        <v/>
      </c>
      <c r="L27" t="str">
        <f>IF(ISBLANK(Outputs!I27),"",", "&amp;Outputs!I27&amp;", "&amp;Outputs!L27)</f>
        <v/>
      </c>
      <c r="M27" t="str">
        <f>IF(ISBLANK(Outputs!I27),"",", "&amp;Outputs!I27&amp;", "&amp;Outputs!L27)</f>
        <v/>
      </c>
      <c r="P27" t="str">
        <f>IF(ISBLANK(Outputs!M27),"",", "&amp;Outputs!M27&amp;", "&amp;Outputs!P27)</f>
        <v/>
      </c>
      <c r="Q27" t="str">
        <f>IF(ISBLANK(Outputs!M27),"",", "&amp;Outputs!M27&amp;", "&amp;Outputs!P27)</f>
        <v/>
      </c>
      <c r="T27" t="str">
        <f>IF(ISBLANK(Outputs!Q27),"",Outputs!Q27&amp;", "&amp;Outputs!T27&amp;", False")</f>
        <v/>
      </c>
      <c r="U27" t="str">
        <f>IF(ISBLANK(Outputs!Q27),"",Outputs!Q27&amp;",  "&amp;Outputs!T27&amp;", False")</f>
        <v/>
      </c>
      <c r="X27" t="str">
        <f>IF(ISBLANK(Outputs!U27),"",", "&amp;Outputs!U27&amp;", "&amp;Outputs!X27&amp;", True")</f>
        <v/>
      </c>
      <c r="Y27" t="str">
        <f>IF(ISBLANK(Outputs!U27),"",", "&amp;Outputs!U27&amp;", "&amp;Outputs!X27&amp;", True")</f>
        <v/>
      </c>
      <c r="AB27" t="str">
        <f>IF(ISBLANK(Outputs!Y27),"",", "&amp;Outputs!Y27&amp;", "&amp;Outputs!AB27&amp;", True")</f>
        <v/>
      </c>
      <c r="AC27" t="str">
        <f>IF(ISBLANK(Outputs!Y27),"",", "&amp;Outputs!Y27&amp;", "&amp;Outputs!AB27&amp;", True")</f>
        <v/>
      </c>
      <c r="AF27" t="str">
        <f>IF(ISBLANK(Outputs!AC27),"",", "&amp;Outputs!AC27&amp;", "&amp;Outputs!AF27&amp;", True")</f>
        <v/>
      </c>
      <c r="AG27" t="str">
        <f>IF(ISBLANK(Outputs!AC27),"",", "&amp;Outputs!AC27&amp;", "&amp;Outputs!AF27&amp;", True")</f>
        <v/>
      </c>
    </row>
    <row r="28" spans="1:33" ht="15" customHeight="1">
      <c r="A28" t="str">
        <f t="shared" si="0"/>
        <v/>
      </c>
      <c r="B28" s="6" t="str">
        <f>IF(ISBLANK(Outputs!E28),"",IF(Outputs!A28="Distiller","@PART[KA_Distiller_250_01]:AFTER[Karbonite]:NEEDS[RealFuels]",IF(Outputs!A28="DistillerM","@PART[KA_Distiller_250_01M]:AFTER[Karbonite]:NEEDS[RealFuels]",IF(Outputs!A28="ConverterC","@PART[KA_Converter_250_01]:AFTER[Karbonite]:NEEDS[RealFuels]",IF(Outputs!A28="ConverterN","@PART[KA_Converter_250_01N]:AFTER[Karbonite]:NEEDS[RealFuels]",IF(Outputs!A28="ConverterH","@PART[KA_Converter_250_01H]:AFTER[Karbonite]:NEEDS[RealFuels]",IF(Outputs!A28="ConverterO","@PART[KA_Converter_250_01O]:AFTER[Karbonite]:NEEDS[RealFuels]","ERROR!"))))))&amp;"
{
 MODULE
 {
  name = REGO_ModuleResourceConverter
  ConverterName = "&amp;$E28&amp;"
  StartActionName = Start "&amp;$E28&amp;"
  StopActionName = Stop "&amp;$E28&amp;"
  conversionRate = 1
  inputResources = "&amp;$G28&amp;H28&amp;L28&amp;P28&amp;"
  outputResources = "&amp;T28&amp;X28&amp;AB28&amp;AF28&amp;"
 }
}
")</f>
        <v/>
      </c>
      <c r="C28" s="6" t="str">
        <f>IF(ISBLANK(Outputs!E28),"",IF(Outputs!A28="Distiller","@PART[KA_Distiller_125_01]:AFTER[Karbonite]:NEEDS[RealFuels]",IF(Outputs!A28="DistillerM","@PART[KA_Distiller_125_01M]:AFTER[Karbonite]:NEEDS[RealFuels]",IF(Outputs!A28="ConverterC","@PART[KA_Converter_125_01]:AFTER[Karbonite]:NEEDS[RealFuels]",IF(Outputs!A28="ConverterN","@PART[KA_Converter_125_01N]:AFTER[Karbonite]:NEEDS[RealFuels]",IF(Outputs!A28="ConverterH","@PART[KA_Converter_125_01H]:AFTER[Karbonite]:NEEDS[RealFuels]",IF(Outputs!A28="ConverterO","@PART[KA_Converter_125_01O]:AFTER[Karbonite]:NEEDS[RealFuels]","ERROR!"))))))&amp;"
{
 MODULE
 {
  name = REGO_ModuleResourceConverter
  ConverterName = "&amp;$E28&amp;"
  StartActionName = Start "&amp;$E28&amp;"
  StopActionName = Stop "&amp;$E28&amp;"
  conversionRate = 0.5
  inputResources = "&amp;$G28&amp;I28&amp;M28&amp;Q28&amp;"
  outputResources = "&amp;U28&amp;Y28&amp;AC28&amp;AG28&amp;"
 }
}
")</f>
        <v/>
      </c>
      <c r="E28" t="e">
        <f>IF(ISBLANK(VLOOKUP(Outputs!Q28,Density,6,0)),Outputs!Q28,VLOOKUP(Outputs!Q28,Density,6,0))&amp;IF(ISBLANK(Outputs!U28),"",", "&amp;IF(ISBLANK(VLOOKUP(Outputs!U28,Density,6,0)),Outputs!U28,VLOOKUP(Outputs!U28,Density,6,0)))&amp;IF(ISBLANK(Outputs!Y28),"",", "&amp;IF(ISBLANK(VLOOKUP(Outputs!Y28,Density,6,0)),Outputs!Y28,VLOOKUP(Outputs!Y28,Density,6,0))&amp;IF(ISBLANK(Outputs!AC28),"",", "&amp;IF(ISBLANK(VLOOKUP(Outputs!AC28,Density,6,0)),Outputs!AC28,VLOOKUP(Outputs!AC28,Density,6,0))))</f>
        <v>#N/A</v>
      </c>
      <c r="F28" t="e">
        <f>IF(ISBLANK(VLOOKUP(Outputs!E28,Density,6,0)),Outputs!E28,VLOOKUP(Outputs!E28,Density,6,0))&amp;IF(ISBLANK(Outputs!I28),"",", "&amp;IF(ISBLANK(VLOOKUP(Outputs!I28,Density,6,0)),Outputs!I28,VLOOKUP(Outputs!I28,Density,6,0)))&amp;IF(ISBLANK(Outputs!M28),"",", "&amp;IF(ISBLANK(VLOOKUP(Outputs!M28,Density,6,0)),Outputs!M28,VLOOKUP(Outputs!M28,Density,6,0)))</f>
        <v>#N/A</v>
      </c>
      <c r="G28" t="str">
        <f>IF(ISBLANK(Outputs!E28),"","ElectricCharge, "&amp;Outputs!B28)</f>
        <v/>
      </c>
      <c r="H28" t="str">
        <f>IF(ISBLANK(Outputs!E28),"",", "&amp;Outputs!E28&amp;", "&amp;Outputs!H28)</f>
        <v/>
      </c>
      <c r="I28" t="str">
        <f>IF(ISBLANK(Outputs!E28),"",", "&amp;Outputs!E28&amp;", "&amp;Outputs!H28)</f>
        <v/>
      </c>
      <c r="L28" t="str">
        <f>IF(ISBLANK(Outputs!I28),"",", "&amp;Outputs!I28&amp;", "&amp;Outputs!L28)</f>
        <v/>
      </c>
      <c r="M28" t="str">
        <f>IF(ISBLANK(Outputs!I28),"",", "&amp;Outputs!I28&amp;", "&amp;Outputs!L28)</f>
        <v/>
      </c>
      <c r="P28" t="str">
        <f>IF(ISBLANK(Outputs!M28),"",", "&amp;Outputs!M28&amp;", "&amp;Outputs!P28)</f>
        <v/>
      </c>
      <c r="Q28" t="str">
        <f>IF(ISBLANK(Outputs!M28),"",", "&amp;Outputs!M28&amp;", "&amp;Outputs!P28)</f>
        <v/>
      </c>
      <c r="T28" t="str">
        <f>IF(ISBLANK(Outputs!Q28),"",Outputs!Q28&amp;", "&amp;Outputs!T28&amp;", False")</f>
        <v/>
      </c>
      <c r="U28" t="str">
        <f>IF(ISBLANK(Outputs!Q28),"",Outputs!Q28&amp;",  "&amp;Outputs!T28&amp;", False")</f>
        <v/>
      </c>
      <c r="X28" t="str">
        <f>IF(ISBLANK(Outputs!U28),"",", "&amp;Outputs!U28&amp;", "&amp;Outputs!X28&amp;", True")</f>
        <v/>
      </c>
      <c r="Y28" t="str">
        <f>IF(ISBLANK(Outputs!U28),"",", "&amp;Outputs!U28&amp;", "&amp;Outputs!X28&amp;", True")</f>
        <v/>
      </c>
      <c r="AB28" t="str">
        <f>IF(ISBLANK(Outputs!Y28),"",", "&amp;Outputs!Y28&amp;", "&amp;Outputs!AB28&amp;", True")</f>
        <v/>
      </c>
      <c r="AC28" t="str">
        <f>IF(ISBLANK(Outputs!Y28),"",", "&amp;Outputs!Y28&amp;", "&amp;Outputs!AB28&amp;", True")</f>
        <v/>
      </c>
      <c r="AF28" t="str">
        <f>IF(ISBLANK(Outputs!AC28),"",", "&amp;Outputs!AC28&amp;", "&amp;Outputs!AF28&amp;", True")</f>
        <v/>
      </c>
      <c r="AG28" t="str">
        <f>IF(ISBLANK(Outputs!AC28),"",", "&amp;Outputs!AC28&amp;", "&amp;Outputs!AF28&amp;", True")</f>
        <v/>
      </c>
    </row>
    <row r="29" spans="1:33" ht="15" customHeight="1">
      <c r="A29" t="str">
        <f t="shared" si="0"/>
        <v/>
      </c>
      <c r="B29" s="6" t="str">
        <f>IF(ISBLANK(Outputs!E29),"",IF(Outputs!A29="Distiller","@PART[KA_Distiller_250_01]:AFTER[Karbonite]:NEEDS[RealFuels]",IF(Outputs!A29="DistillerM","@PART[KA_Distiller_250_01M]:AFTER[Karbonite]:NEEDS[RealFuels]",IF(Outputs!A29="ConverterC","@PART[KA_Converter_250_01]:AFTER[Karbonite]:NEEDS[RealFuels]",IF(Outputs!A29="ConverterN","@PART[KA_Converter_250_01N]:AFTER[Karbonite]:NEEDS[RealFuels]",IF(Outputs!A29="ConverterH","@PART[KA_Converter_250_01H]:AFTER[Karbonite]:NEEDS[RealFuels]",IF(Outputs!A29="ConverterO","@PART[KA_Converter_250_01O]:AFTER[Karbonite]:NEEDS[RealFuels]","ERROR!"))))))&amp;"
{
 MODULE
 {
  name = REGO_ModuleResourceConverter
  ConverterName = "&amp;$E29&amp;"
  StartActionName = Start "&amp;$E29&amp;"
  StopActionName = Stop "&amp;$E29&amp;"
  conversionRate = 1
  inputResources = "&amp;$G29&amp;H29&amp;L29&amp;P29&amp;"
  outputResources = "&amp;T29&amp;X29&amp;AB29&amp;AF29&amp;"
 }
}
")</f>
        <v/>
      </c>
      <c r="C29" s="6" t="str">
        <f>IF(ISBLANK(Outputs!E29),"",IF(Outputs!A29="Distiller","@PART[KA_Distiller_125_01]:AFTER[Karbonite]:NEEDS[RealFuels]",IF(Outputs!A29="DistillerM","@PART[KA_Distiller_125_01M]:AFTER[Karbonite]:NEEDS[RealFuels]",IF(Outputs!A29="ConverterC","@PART[KA_Converter_125_01]:AFTER[Karbonite]:NEEDS[RealFuels]",IF(Outputs!A29="ConverterN","@PART[KA_Converter_125_01N]:AFTER[Karbonite]:NEEDS[RealFuels]",IF(Outputs!A29="ConverterH","@PART[KA_Converter_125_01H]:AFTER[Karbonite]:NEEDS[RealFuels]",IF(Outputs!A29="ConverterO","@PART[KA_Converter_125_01O]:AFTER[Karbonite]:NEEDS[RealFuels]","ERROR!"))))))&amp;"
{
 MODULE
 {
  name = REGO_ModuleResourceConverter
  ConverterName = "&amp;$E29&amp;"
  StartActionName = Start "&amp;$E29&amp;"
  StopActionName = Stop "&amp;$E29&amp;"
  conversionRate = 0.5
  inputResources = "&amp;$G29&amp;I29&amp;M29&amp;Q29&amp;"
  outputResources = "&amp;U29&amp;Y29&amp;AC29&amp;AG29&amp;"
 }
}
")</f>
        <v/>
      </c>
      <c r="E29" t="e">
        <f>IF(ISBLANK(VLOOKUP(Outputs!Q29,Density,6,0)),Outputs!Q29,VLOOKUP(Outputs!Q29,Density,6,0))&amp;IF(ISBLANK(Outputs!U29),"",", "&amp;IF(ISBLANK(VLOOKUP(Outputs!U29,Density,6,0)),Outputs!U29,VLOOKUP(Outputs!U29,Density,6,0)))&amp;IF(ISBLANK(Outputs!Y29),"",", "&amp;IF(ISBLANK(VLOOKUP(Outputs!Y29,Density,6,0)),Outputs!Y29,VLOOKUP(Outputs!Y29,Density,6,0))&amp;IF(ISBLANK(Outputs!AC29),"",", "&amp;IF(ISBLANK(VLOOKUP(Outputs!AC29,Density,6,0)),Outputs!AC29,VLOOKUP(Outputs!AC29,Density,6,0))))</f>
        <v>#N/A</v>
      </c>
      <c r="F29" t="e">
        <f>IF(ISBLANK(VLOOKUP(Outputs!E29,Density,6,0)),Outputs!E29,VLOOKUP(Outputs!E29,Density,6,0))&amp;IF(ISBLANK(Outputs!I29),"",", "&amp;IF(ISBLANK(VLOOKUP(Outputs!I29,Density,6,0)),Outputs!I29,VLOOKUP(Outputs!I29,Density,6,0)))&amp;IF(ISBLANK(Outputs!M29),"",", "&amp;IF(ISBLANK(VLOOKUP(Outputs!M29,Density,6,0)),Outputs!M29,VLOOKUP(Outputs!M29,Density,6,0)))</f>
        <v>#N/A</v>
      </c>
      <c r="G29" t="str">
        <f>IF(ISBLANK(Outputs!E29),"","ElectricCharge, "&amp;Outputs!B29)</f>
        <v/>
      </c>
      <c r="H29" t="str">
        <f>IF(ISBLANK(Outputs!E29),"",", "&amp;Outputs!E29&amp;", "&amp;Outputs!H29)</f>
        <v/>
      </c>
      <c r="I29" t="str">
        <f>IF(ISBLANK(Outputs!E29),"",", "&amp;Outputs!E29&amp;", "&amp;Outputs!H29)</f>
        <v/>
      </c>
      <c r="L29" t="str">
        <f>IF(ISBLANK(Outputs!I29),"",", "&amp;Outputs!I29&amp;", "&amp;Outputs!L29)</f>
        <v/>
      </c>
      <c r="M29" t="str">
        <f>IF(ISBLANK(Outputs!I29),"",", "&amp;Outputs!I29&amp;", "&amp;Outputs!L29)</f>
        <v/>
      </c>
      <c r="P29" t="str">
        <f>IF(ISBLANK(Outputs!M29),"",", "&amp;Outputs!M29&amp;", "&amp;Outputs!P29)</f>
        <v/>
      </c>
      <c r="Q29" t="str">
        <f>IF(ISBLANK(Outputs!M29),"",", "&amp;Outputs!M29&amp;", "&amp;Outputs!P29)</f>
        <v/>
      </c>
      <c r="T29" t="str">
        <f>IF(ISBLANK(Outputs!Q29),"",Outputs!Q29&amp;", "&amp;Outputs!T29&amp;", False")</f>
        <v/>
      </c>
      <c r="U29" t="str">
        <f>IF(ISBLANK(Outputs!Q29),"",Outputs!Q29&amp;",  "&amp;Outputs!T29&amp;", False")</f>
        <v/>
      </c>
      <c r="X29" t="str">
        <f>IF(ISBLANK(Outputs!U29),"",", "&amp;Outputs!U29&amp;", "&amp;Outputs!X29&amp;", True")</f>
        <v/>
      </c>
      <c r="Y29" t="str">
        <f>IF(ISBLANK(Outputs!U29),"",", "&amp;Outputs!U29&amp;", "&amp;Outputs!X29&amp;", True")</f>
        <v/>
      </c>
      <c r="AB29" t="str">
        <f>IF(ISBLANK(Outputs!Y29),"",", "&amp;Outputs!Y29&amp;", "&amp;Outputs!AB29&amp;", True")</f>
        <v/>
      </c>
      <c r="AC29" t="str">
        <f>IF(ISBLANK(Outputs!Y29),"",", "&amp;Outputs!Y29&amp;", "&amp;Outputs!AB29&amp;", True")</f>
        <v/>
      </c>
      <c r="AF29" t="str">
        <f>IF(ISBLANK(Outputs!AC29),"",", "&amp;Outputs!AC29&amp;", "&amp;Outputs!AF29&amp;", True")</f>
        <v/>
      </c>
      <c r="AG29" t="str">
        <f>IF(ISBLANK(Outputs!AC29),"",", "&amp;Outputs!AC29&amp;", "&amp;Outputs!AF29&amp;", True")</f>
        <v/>
      </c>
    </row>
    <row r="30" spans="1:33" ht="15" customHeight="1">
      <c r="A30" t="str">
        <f t="shared" si="0"/>
        <v/>
      </c>
      <c r="B30" s="6" t="str">
        <f>IF(ISBLANK(Outputs!E30),"",IF(Outputs!A30="Distiller","@PART[KA_Distiller_250_01]:AFTER[Karbonite]:NEEDS[RealFuels]",IF(Outputs!A30="DistillerM","@PART[KA_Distiller_250_01M]:AFTER[Karbonite]:NEEDS[RealFuels]",IF(Outputs!A30="ConverterC","@PART[KA_Converter_250_01]:AFTER[Karbonite]:NEEDS[RealFuels]",IF(Outputs!A30="ConverterN","@PART[KA_Converter_250_01N]:AFTER[Karbonite]:NEEDS[RealFuels]",IF(Outputs!A30="ConverterH","@PART[KA_Converter_250_01H]:AFTER[Karbonite]:NEEDS[RealFuels]",IF(Outputs!A30="ConverterO","@PART[KA_Converter_250_01O]:AFTER[Karbonite]:NEEDS[RealFuels]","ERROR!"))))))&amp;"
{
 MODULE
 {
  name = REGO_ModuleResourceConverter
  ConverterName = "&amp;$E30&amp;"
  StartActionName = Start "&amp;$E30&amp;"
  StopActionName = Stop "&amp;$E30&amp;"
  conversionRate = 1
  inputResources = "&amp;$G30&amp;H30&amp;L30&amp;P30&amp;"
  outputResources = "&amp;T30&amp;X30&amp;AB30&amp;AF30&amp;"
 }
}
")</f>
        <v/>
      </c>
      <c r="C30" s="6" t="str">
        <f>IF(ISBLANK(Outputs!E30),"",IF(Outputs!A30="Distiller","@PART[KA_Distiller_125_01]:AFTER[Karbonite]:NEEDS[RealFuels]",IF(Outputs!A30="DistillerM","@PART[KA_Distiller_125_01M]:AFTER[Karbonite]:NEEDS[RealFuels]",IF(Outputs!A30="ConverterC","@PART[KA_Converter_125_01]:AFTER[Karbonite]:NEEDS[RealFuels]",IF(Outputs!A30="ConverterN","@PART[KA_Converter_125_01N]:AFTER[Karbonite]:NEEDS[RealFuels]",IF(Outputs!A30="ConverterH","@PART[KA_Converter_125_01H]:AFTER[Karbonite]:NEEDS[RealFuels]",IF(Outputs!A30="ConverterO","@PART[KA_Converter_125_01O]:AFTER[Karbonite]:NEEDS[RealFuels]","ERROR!"))))))&amp;"
{
 MODULE
 {
  name = REGO_ModuleResourceConverter
  ConverterName = "&amp;$E30&amp;"
  StartActionName = Start "&amp;$E30&amp;"
  StopActionName = Stop "&amp;$E30&amp;"
  conversionRate = 0.5
  inputResources = "&amp;$G30&amp;I30&amp;M30&amp;Q30&amp;"
  outputResources = "&amp;U30&amp;Y30&amp;AC30&amp;AG30&amp;"
 }
}
")</f>
        <v/>
      </c>
      <c r="E30" t="e">
        <f>IF(ISBLANK(VLOOKUP(Outputs!Q30,Density,6,0)),Outputs!Q30,VLOOKUP(Outputs!Q30,Density,6,0))&amp;IF(ISBLANK(Outputs!U30),"",", "&amp;IF(ISBLANK(VLOOKUP(Outputs!U30,Density,6,0)),Outputs!U30,VLOOKUP(Outputs!U30,Density,6,0)))&amp;IF(ISBLANK(Outputs!Y30),"",", "&amp;IF(ISBLANK(VLOOKUP(Outputs!Y30,Density,6,0)),Outputs!Y30,VLOOKUP(Outputs!Y30,Density,6,0))&amp;IF(ISBLANK(Outputs!AC30),"",", "&amp;IF(ISBLANK(VLOOKUP(Outputs!AC30,Density,6,0)),Outputs!AC30,VLOOKUP(Outputs!AC30,Density,6,0))))</f>
        <v>#N/A</v>
      </c>
      <c r="F30" t="e">
        <f>IF(ISBLANK(VLOOKUP(Outputs!E30,Density,6,0)),Outputs!E30,VLOOKUP(Outputs!E30,Density,6,0))&amp;IF(ISBLANK(Outputs!I30),"",", "&amp;IF(ISBLANK(VLOOKUP(Outputs!I30,Density,6,0)),Outputs!I30,VLOOKUP(Outputs!I30,Density,6,0)))&amp;IF(ISBLANK(Outputs!M30),"",", "&amp;IF(ISBLANK(VLOOKUP(Outputs!M30,Density,6,0)),Outputs!M30,VLOOKUP(Outputs!M30,Density,6,0)))</f>
        <v>#N/A</v>
      </c>
      <c r="G30" t="str">
        <f>IF(ISBLANK(Outputs!E30),"","ElectricCharge, "&amp;Outputs!B30)</f>
        <v/>
      </c>
      <c r="H30" t="str">
        <f>IF(ISBLANK(Outputs!E30),"",", "&amp;Outputs!E30&amp;", "&amp;Outputs!H30)</f>
        <v/>
      </c>
      <c r="I30" t="str">
        <f>IF(ISBLANK(Outputs!E30),"",", "&amp;Outputs!E30&amp;", "&amp;Outputs!H30)</f>
        <v/>
      </c>
      <c r="L30" t="str">
        <f>IF(ISBLANK(Outputs!I30),"",", "&amp;Outputs!I30&amp;", "&amp;Outputs!L30)</f>
        <v/>
      </c>
      <c r="M30" t="str">
        <f>IF(ISBLANK(Outputs!I30),"",", "&amp;Outputs!I30&amp;", "&amp;Outputs!L30)</f>
        <v/>
      </c>
      <c r="P30" t="str">
        <f>IF(ISBLANK(Outputs!M30),"",", "&amp;Outputs!M30&amp;", "&amp;Outputs!P30)</f>
        <v/>
      </c>
      <c r="Q30" t="str">
        <f>IF(ISBLANK(Outputs!M30),"",", "&amp;Outputs!M30&amp;", "&amp;Outputs!P30)</f>
        <v/>
      </c>
      <c r="T30" t="str">
        <f>IF(ISBLANK(Outputs!Q30),"",Outputs!Q30&amp;", "&amp;Outputs!T30&amp;", False")</f>
        <v/>
      </c>
      <c r="U30" t="str">
        <f>IF(ISBLANK(Outputs!Q30),"",Outputs!Q30&amp;",  "&amp;Outputs!T30&amp;", False")</f>
        <v/>
      </c>
      <c r="X30" t="str">
        <f>IF(ISBLANK(Outputs!U30),"",", "&amp;Outputs!U30&amp;", "&amp;Outputs!X30&amp;", True")</f>
        <v/>
      </c>
      <c r="Y30" t="str">
        <f>IF(ISBLANK(Outputs!U30),"",", "&amp;Outputs!U30&amp;", "&amp;Outputs!X30&amp;", True")</f>
        <v/>
      </c>
      <c r="AB30" t="str">
        <f>IF(ISBLANK(Outputs!Y30),"",", "&amp;Outputs!Y30&amp;", "&amp;Outputs!AB30&amp;", True")</f>
        <v/>
      </c>
      <c r="AC30" t="str">
        <f>IF(ISBLANK(Outputs!Y30),"",", "&amp;Outputs!Y30&amp;", "&amp;Outputs!AB30&amp;", True")</f>
        <v/>
      </c>
      <c r="AF30" t="str">
        <f>IF(ISBLANK(Outputs!AC30),"",", "&amp;Outputs!AC30&amp;", "&amp;Outputs!AF30&amp;", True")</f>
        <v/>
      </c>
      <c r="AG30" t="str">
        <f>IF(ISBLANK(Outputs!AC30),"",", "&amp;Outputs!AC30&amp;", "&amp;Outputs!AF30&amp;", True")</f>
        <v/>
      </c>
    </row>
    <row r="31" spans="1:33" ht="15" customHeight="1">
      <c r="A31" t="str">
        <f t="shared" si="0"/>
        <v/>
      </c>
      <c r="B31" s="6" t="str">
        <f>IF(ISBLANK(Outputs!E31),"",IF(Outputs!A31="Distiller","@PART[KA_Distiller_250_01]:AFTER[Karbonite]:NEEDS[RealFuels]",IF(Outputs!A31="DistillerM","@PART[KA_Distiller_250_01M]:AFTER[Karbonite]:NEEDS[RealFuels]",IF(Outputs!A31="ConverterC","@PART[KA_Converter_250_01]:AFTER[Karbonite]:NEEDS[RealFuels]",IF(Outputs!A31="ConverterN","@PART[KA_Converter_250_01N]:AFTER[Karbonite]:NEEDS[RealFuels]",IF(Outputs!A31="ConverterH","@PART[KA_Converter_250_01H]:AFTER[Karbonite]:NEEDS[RealFuels]",IF(Outputs!A31="ConverterO","@PART[KA_Converter_250_01O]:AFTER[Karbonite]:NEEDS[RealFuels]","ERROR!"))))))&amp;"
{
 MODULE
 {
  name = REGO_ModuleResourceConverter
  ConverterName = "&amp;$E31&amp;"
  StartActionName = Start "&amp;$E31&amp;"
  StopActionName = Stop "&amp;$E31&amp;"
  conversionRate = 1
  inputResources = "&amp;$G31&amp;H31&amp;L31&amp;P31&amp;"
  outputResources = "&amp;T31&amp;X31&amp;AB31&amp;AF31&amp;"
 }
}
")</f>
        <v/>
      </c>
      <c r="C31" s="6" t="str">
        <f>IF(ISBLANK(Outputs!E31),"",IF(Outputs!A31="Distiller","@PART[KA_Distiller_125_01]:AFTER[Karbonite]:NEEDS[RealFuels]",IF(Outputs!A31="DistillerM","@PART[KA_Distiller_125_01M]:AFTER[Karbonite]:NEEDS[RealFuels]",IF(Outputs!A31="ConverterC","@PART[KA_Converter_125_01]:AFTER[Karbonite]:NEEDS[RealFuels]",IF(Outputs!A31="ConverterN","@PART[KA_Converter_125_01N]:AFTER[Karbonite]:NEEDS[RealFuels]",IF(Outputs!A31="ConverterH","@PART[KA_Converter_125_01H]:AFTER[Karbonite]:NEEDS[RealFuels]",IF(Outputs!A31="ConverterO","@PART[KA_Converter_125_01O]:AFTER[Karbonite]:NEEDS[RealFuels]","ERROR!"))))))&amp;"
{
 MODULE
 {
  name = REGO_ModuleResourceConverter
  ConverterName = "&amp;$E31&amp;"
  StartActionName = Start "&amp;$E31&amp;"
  StopActionName = Stop "&amp;$E31&amp;"
  conversionRate = 0.5
  inputResources = "&amp;$G31&amp;I31&amp;M31&amp;Q31&amp;"
  outputResources = "&amp;U31&amp;Y31&amp;AC31&amp;AG31&amp;"
 }
}
")</f>
        <v/>
      </c>
      <c r="E31" t="e">
        <f>IF(ISBLANK(VLOOKUP(Outputs!Q31,Density,6,0)),Outputs!Q31,VLOOKUP(Outputs!Q31,Density,6,0))&amp;IF(ISBLANK(Outputs!U31),"",", "&amp;IF(ISBLANK(VLOOKUP(Outputs!U31,Density,6,0)),Outputs!U31,VLOOKUP(Outputs!U31,Density,6,0)))&amp;IF(ISBLANK(Outputs!Y31),"",", "&amp;IF(ISBLANK(VLOOKUP(Outputs!Y31,Density,6,0)),Outputs!Y31,VLOOKUP(Outputs!Y31,Density,6,0))&amp;IF(ISBLANK(Outputs!AC31),"",", "&amp;IF(ISBLANK(VLOOKUP(Outputs!AC31,Density,6,0)),Outputs!AC31,VLOOKUP(Outputs!AC31,Density,6,0))))</f>
        <v>#N/A</v>
      </c>
      <c r="F31" t="e">
        <f>IF(ISBLANK(VLOOKUP(Outputs!E31,Density,6,0)),Outputs!E31,VLOOKUP(Outputs!E31,Density,6,0))&amp;IF(ISBLANK(Outputs!I31),"",", "&amp;IF(ISBLANK(VLOOKUP(Outputs!I31,Density,6,0)),Outputs!I31,VLOOKUP(Outputs!I31,Density,6,0)))&amp;IF(ISBLANK(Outputs!M31),"",", "&amp;IF(ISBLANK(VLOOKUP(Outputs!M31,Density,6,0)),Outputs!M31,VLOOKUP(Outputs!M31,Density,6,0)))</f>
        <v>#N/A</v>
      </c>
      <c r="G31" t="str">
        <f>IF(ISBLANK(Outputs!E31),"","ElectricCharge, "&amp;Outputs!B31)</f>
        <v/>
      </c>
      <c r="H31" t="str">
        <f>IF(ISBLANK(Outputs!E31),"",", "&amp;Outputs!E31&amp;", "&amp;Outputs!H31)</f>
        <v/>
      </c>
      <c r="I31" t="str">
        <f>IF(ISBLANK(Outputs!E31),"",", "&amp;Outputs!E31&amp;", "&amp;Outputs!H31)</f>
        <v/>
      </c>
      <c r="L31" t="str">
        <f>IF(ISBLANK(Outputs!I31),"",", "&amp;Outputs!I31&amp;", "&amp;Outputs!L31)</f>
        <v/>
      </c>
      <c r="M31" t="str">
        <f>IF(ISBLANK(Outputs!I31),"",", "&amp;Outputs!I31&amp;", "&amp;Outputs!L31)</f>
        <v/>
      </c>
      <c r="P31" t="str">
        <f>IF(ISBLANK(Outputs!M31),"",", "&amp;Outputs!M31&amp;", "&amp;Outputs!P31)</f>
        <v/>
      </c>
      <c r="Q31" t="str">
        <f>IF(ISBLANK(Outputs!M31),"",", "&amp;Outputs!M31&amp;", "&amp;Outputs!P31)</f>
        <v/>
      </c>
      <c r="T31" t="str">
        <f>IF(ISBLANK(Outputs!Q31),"",Outputs!Q31&amp;", "&amp;Outputs!T31&amp;", False")</f>
        <v/>
      </c>
      <c r="U31" t="str">
        <f>IF(ISBLANK(Outputs!Q31),"",Outputs!Q31&amp;",  "&amp;Outputs!T31&amp;", False")</f>
        <v/>
      </c>
      <c r="X31" t="str">
        <f>IF(ISBLANK(Outputs!U31),"",", "&amp;Outputs!U31&amp;", "&amp;Outputs!X31&amp;", True")</f>
        <v/>
      </c>
      <c r="Y31" t="str">
        <f>IF(ISBLANK(Outputs!U31),"",", "&amp;Outputs!U31&amp;", "&amp;Outputs!X31&amp;", True")</f>
        <v/>
      </c>
      <c r="AB31" t="str">
        <f>IF(ISBLANK(Outputs!Y31),"",", "&amp;Outputs!Y31&amp;", "&amp;Outputs!AB31&amp;", True")</f>
        <v/>
      </c>
      <c r="AC31" t="str">
        <f>IF(ISBLANK(Outputs!Y31),"",", "&amp;Outputs!Y31&amp;", "&amp;Outputs!AB31&amp;", True")</f>
        <v/>
      </c>
      <c r="AF31" t="str">
        <f>IF(ISBLANK(Outputs!AC31),"",", "&amp;Outputs!AC31&amp;", "&amp;Outputs!AF31&amp;", True")</f>
        <v/>
      </c>
      <c r="AG31" t="str">
        <f>IF(ISBLANK(Outputs!AC31),"",", "&amp;Outputs!AC31&amp;", "&amp;Outputs!AF31&amp;", True")</f>
        <v/>
      </c>
    </row>
    <row r="32" spans="1:33" ht="15" customHeight="1">
      <c r="A32" t="str">
        <f t="shared" si="0"/>
        <v/>
      </c>
      <c r="B32" s="6" t="str">
        <f>IF(ISBLANK(Outputs!E32),"",IF(Outputs!A32="Distiller","@PART[KA_Distiller_250_01]:AFTER[Karbonite]:NEEDS[RealFuels]",IF(Outputs!A32="DistillerM","@PART[KA_Distiller_250_01M]:AFTER[Karbonite]:NEEDS[RealFuels]",IF(Outputs!A32="ConverterC","@PART[KA_Converter_250_01]:AFTER[Karbonite]:NEEDS[RealFuels]",IF(Outputs!A32="ConverterN","@PART[KA_Converter_250_01N]:AFTER[Karbonite]:NEEDS[RealFuels]",IF(Outputs!A32="ConverterH","@PART[KA_Converter_250_01H]:AFTER[Karbonite]:NEEDS[RealFuels]",IF(Outputs!A32="ConverterO","@PART[KA_Converter_250_01O]:AFTER[Karbonite]:NEEDS[RealFuels]","ERROR!"))))))&amp;"
{
 MODULE
 {
  name = REGO_ModuleResourceConverter
  ConverterName = "&amp;$E32&amp;"
  StartActionName = Start "&amp;$E32&amp;"
  StopActionName = Stop "&amp;$E32&amp;"
  conversionRate = 1
  inputResources = "&amp;$G32&amp;H32&amp;L32&amp;P32&amp;"
  outputResources = "&amp;T32&amp;X32&amp;AB32&amp;AF32&amp;"
 }
}
")</f>
        <v/>
      </c>
      <c r="C32" s="6" t="str">
        <f>IF(ISBLANK(Outputs!E32),"",IF(Outputs!A32="Distiller","@PART[KA_Distiller_125_01]:AFTER[Karbonite]:NEEDS[RealFuels]",IF(Outputs!A32="DistillerM","@PART[KA_Distiller_125_01M]:AFTER[Karbonite]:NEEDS[RealFuels]",IF(Outputs!A32="ConverterC","@PART[KA_Converter_125_01]:AFTER[Karbonite]:NEEDS[RealFuels]",IF(Outputs!A32="ConverterN","@PART[KA_Converter_125_01N]:AFTER[Karbonite]:NEEDS[RealFuels]",IF(Outputs!A32="ConverterH","@PART[KA_Converter_125_01H]:AFTER[Karbonite]:NEEDS[RealFuels]",IF(Outputs!A32="ConverterO","@PART[KA_Converter_125_01O]:AFTER[Karbonite]:NEEDS[RealFuels]","ERROR!"))))))&amp;"
{
 MODULE
 {
  name = REGO_ModuleResourceConverter
  ConverterName = "&amp;$E32&amp;"
  StartActionName = Start "&amp;$E32&amp;"
  StopActionName = Stop "&amp;$E32&amp;"
  conversionRate = 0.5
  inputResources = "&amp;$G32&amp;I32&amp;M32&amp;Q32&amp;"
  outputResources = "&amp;U32&amp;Y32&amp;AC32&amp;AG32&amp;"
 }
}
")</f>
        <v/>
      </c>
      <c r="E32" t="e">
        <f>IF(ISBLANK(VLOOKUP(Outputs!Q32,Density,6,0)),Outputs!Q32,VLOOKUP(Outputs!Q32,Density,6,0))&amp;IF(ISBLANK(Outputs!U32),"",", "&amp;IF(ISBLANK(VLOOKUP(Outputs!U32,Density,6,0)),Outputs!U32,VLOOKUP(Outputs!U32,Density,6,0)))&amp;IF(ISBLANK(Outputs!Y32),"",", "&amp;IF(ISBLANK(VLOOKUP(Outputs!Y32,Density,6,0)),Outputs!Y32,VLOOKUP(Outputs!Y32,Density,6,0))&amp;IF(ISBLANK(Outputs!AC32),"",", "&amp;IF(ISBLANK(VLOOKUP(Outputs!AC32,Density,6,0)),Outputs!AC32,VLOOKUP(Outputs!AC32,Density,6,0))))</f>
        <v>#N/A</v>
      </c>
      <c r="F32" t="e">
        <f>IF(ISBLANK(VLOOKUP(Outputs!E32,Density,6,0)),Outputs!E32,VLOOKUP(Outputs!E32,Density,6,0))&amp;IF(ISBLANK(Outputs!I32),"",", "&amp;IF(ISBLANK(VLOOKUP(Outputs!I32,Density,6,0)),Outputs!I32,VLOOKUP(Outputs!I32,Density,6,0)))&amp;IF(ISBLANK(Outputs!M32),"",", "&amp;IF(ISBLANK(VLOOKUP(Outputs!M32,Density,6,0)),Outputs!M32,VLOOKUP(Outputs!M32,Density,6,0)))</f>
        <v>#N/A</v>
      </c>
      <c r="G32" t="str">
        <f>IF(ISBLANK(Outputs!E32),"","ElectricCharge, "&amp;Outputs!B32)</f>
        <v/>
      </c>
      <c r="H32" t="str">
        <f>IF(ISBLANK(Outputs!E32),"",", "&amp;Outputs!E32&amp;", "&amp;Outputs!H32)</f>
        <v/>
      </c>
      <c r="I32" t="str">
        <f>IF(ISBLANK(Outputs!E32),"",", "&amp;Outputs!E32&amp;", "&amp;Outputs!H32)</f>
        <v/>
      </c>
      <c r="L32" t="str">
        <f>IF(ISBLANK(Outputs!I32),"",", "&amp;Outputs!I32&amp;", "&amp;Outputs!L32)</f>
        <v/>
      </c>
      <c r="M32" t="str">
        <f>IF(ISBLANK(Outputs!I32),"",", "&amp;Outputs!I32&amp;", "&amp;Outputs!L32)</f>
        <v/>
      </c>
      <c r="P32" t="str">
        <f>IF(ISBLANK(Outputs!M32),"",", "&amp;Outputs!M32&amp;", "&amp;Outputs!P32)</f>
        <v/>
      </c>
      <c r="Q32" t="str">
        <f>IF(ISBLANK(Outputs!M32),"",", "&amp;Outputs!M32&amp;", "&amp;Outputs!P32)</f>
        <v/>
      </c>
      <c r="T32" t="str">
        <f>IF(ISBLANK(Outputs!Q32),"",Outputs!Q32&amp;", "&amp;Outputs!T32&amp;", False")</f>
        <v/>
      </c>
      <c r="U32" t="str">
        <f>IF(ISBLANK(Outputs!Q32),"",Outputs!Q32&amp;",  "&amp;Outputs!T32&amp;", False")</f>
        <v/>
      </c>
      <c r="X32" t="str">
        <f>IF(ISBLANK(Outputs!U32),"",", "&amp;Outputs!U32&amp;", "&amp;Outputs!X32&amp;", True")</f>
        <v/>
      </c>
      <c r="Y32" t="str">
        <f>IF(ISBLANK(Outputs!U32),"",", "&amp;Outputs!U32&amp;", "&amp;Outputs!X32&amp;", True")</f>
        <v/>
      </c>
      <c r="AB32" t="str">
        <f>IF(ISBLANK(Outputs!Y32),"",", "&amp;Outputs!Y32&amp;", "&amp;Outputs!AB32&amp;", True")</f>
        <v/>
      </c>
      <c r="AC32" t="str">
        <f>IF(ISBLANK(Outputs!Y32),"",", "&amp;Outputs!Y32&amp;", "&amp;Outputs!AB32&amp;", True")</f>
        <v/>
      </c>
      <c r="AF32" t="str">
        <f>IF(ISBLANK(Outputs!AC32),"",", "&amp;Outputs!AC32&amp;", "&amp;Outputs!AF32&amp;", True")</f>
        <v/>
      </c>
      <c r="AG32" t="str">
        <f>IF(ISBLANK(Outputs!AC32),"",", "&amp;Outputs!AC32&amp;", "&amp;Outputs!AF32&amp;", True")</f>
        <v/>
      </c>
    </row>
    <row r="33" spans="1:33" ht="15" customHeight="1">
      <c r="A33" t="str">
        <f t="shared" si="0"/>
        <v/>
      </c>
      <c r="B33" s="6" t="str">
        <f>IF(ISBLANK(Outputs!E33),"",IF(Outputs!A33="Distiller","@PART[KA_Distiller_250_01]:AFTER[Karbonite]:NEEDS[RealFuels]",IF(Outputs!A33="DistillerM","@PART[KA_Distiller_250_01M]:AFTER[Karbonite]:NEEDS[RealFuels]",IF(Outputs!A33="ConverterC","@PART[KA_Converter_250_01]:AFTER[Karbonite]:NEEDS[RealFuels]",IF(Outputs!A33="ConverterN","@PART[KA_Converter_250_01N]:AFTER[Karbonite]:NEEDS[RealFuels]",IF(Outputs!A33="ConverterH","@PART[KA_Converter_250_01H]:AFTER[Karbonite]:NEEDS[RealFuels]",IF(Outputs!A33="ConverterO","@PART[KA_Converter_250_01O]:AFTER[Karbonite]:NEEDS[RealFuels]","ERROR!"))))))&amp;"
{
 MODULE
 {
  name = REGO_ModuleResourceConverter
  ConverterName = "&amp;$E33&amp;"
  StartActionName = Start "&amp;$E33&amp;"
  StopActionName = Stop "&amp;$E33&amp;"
  conversionRate = 1
  inputResources = "&amp;$G33&amp;H33&amp;L33&amp;P33&amp;"
  outputResources = "&amp;T33&amp;X33&amp;AB33&amp;AF33&amp;"
 }
}
")</f>
        <v/>
      </c>
      <c r="C33" s="6" t="str">
        <f>IF(ISBLANK(Outputs!E33),"",IF(Outputs!A33="Distiller","@PART[KA_Distiller_125_01]:AFTER[Karbonite]:NEEDS[RealFuels]",IF(Outputs!A33="DistillerM","@PART[KA_Distiller_125_01M]:AFTER[Karbonite]:NEEDS[RealFuels]",IF(Outputs!A33="ConverterC","@PART[KA_Converter_125_01]:AFTER[Karbonite]:NEEDS[RealFuels]",IF(Outputs!A33="ConverterN","@PART[KA_Converter_125_01N]:AFTER[Karbonite]:NEEDS[RealFuels]",IF(Outputs!A33="ConverterH","@PART[KA_Converter_125_01H]:AFTER[Karbonite]:NEEDS[RealFuels]",IF(Outputs!A33="ConverterO","@PART[KA_Converter_125_01O]:AFTER[Karbonite]:NEEDS[RealFuels]","ERROR!"))))))&amp;"
{
 MODULE
 {
  name = REGO_ModuleResourceConverter
  ConverterName = "&amp;$E33&amp;"
  StartActionName = Start "&amp;$E33&amp;"
  StopActionName = Stop "&amp;$E33&amp;"
  conversionRate = 0.5
  inputResources = "&amp;$G33&amp;I33&amp;M33&amp;Q33&amp;"
  outputResources = "&amp;U33&amp;Y33&amp;AC33&amp;AG33&amp;"
 }
}
")</f>
        <v/>
      </c>
      <c r="E33" t="e">
        <f>IF(ISBLANK(VLOOKUP(Outputs!Q33,Density,6,0)),Outputs!Q33,VLOOKUP(Outputs!Q33,Density,6,0))&amp;IF(ISBLANK(Outputs!U33),"",", "&amp;IF(ISBLANK(VLOOKUP(Outputs!U33,Density,6,0)),Outputs!U33,VLOOKUP(Outputs!U33,Density,6,0)))&amp;IF(ISBLANK(Outputs!Y33),"",", "&amp;IF(ISBLANK(VLOOKUP(Outputs!Y33,Density,6,0)),Outputs!Y33,VLOOKUP(Outputs!Y33,Density,6,0))&amp;IF(ISBLANK(Outputs!AC33),"",", "&amp;IF(ISBLANK(VLOOKUP(Outputs!AC33,Density,6,0)),Outputs!AC33,VLOOKUP(Outputs!AC33,Density,6,0))))</f>
        <v>#N/A</v>
      </c>
      <c r="F33" t="e">
        <f>IF(ISBLANK(VLOOKUP(Outputs!E33,Density,6,0)),Outputs!E33,VLOOKUP(Outputs!E33,Density,6,0))&amp;IF(ISBLANK(Outputs!I33),"",", "&amp;IF(ISBLANK(VLOOKUP(Outputs!I33,Density,6,0)),Outputs!I33,VLOOKUP(Outputs!I33,Density,6,0)))&amp;IF(ISBLANK(Outputs!M33),"",", "&amp;IF(ISBLANK(VLOOKUP(Outputs!M33,Density,6,0)),Outputs!M33,VLOOKUP(Outputs!M33,Density,6,0)))</f>
        <v>#N/A</v>
      </c>
      <c r="G33" t="str">
        <f>IF(ISBLANK(Outputs!E33),"","ElectricCharge, "&amp;Outputs!B33)</f>
        <v/>
      </c>
      <c r="H33" t="str">
        <f>IF(ISBLANK(Outputs!E33),"",", "&amp;Outputs!E33&amp;", "&amp;Outputs!H33)</f>
        <v/>
      </c>
      <c r="I33" t="str">
        <f>IF(ISBLANK(Outputs!E33),"",", "&amp;Outputs!E33&amp;", "&amp;Outputs!H33)</f>
        <v/>
      </c>
      <c r="L33" t="str">
        <f>IF(ISBLANK(Outputs!I33),"",", "&amp;Outputs!I33&amp;", "&amp;Outputs!L33)</f>
        <v/>
      </c>
      <c r="M33" t="str">
        <f>IF(ISBLANK(Outputs!I33),"",", "&amp;Outputs!I33&amp;", "&amp;Outputs!L33)</f>
        <v/>
      </c>
      <c r="P33" t="str">
        <f>IF(ISBLANK(Outputs!M33),"",", "&amp;Outputs!M33&amp;", "&amp;Outputs!P33)</f>
        <v/>
      </c>
      <c r="Q33" t="str">
        <f>IF(ISBLANK(Outputs!M33),"",", "&amp;Outputs!M33&amp;", "&amp;Outputs!P33)</f>
        <v/>
      </c>
      <c r="T33" t="str">
        <f>IF(ISBLANK(Outputs!Q33),"",Outputs!Q33&amp;", "&amp;Outputs!T33&amp;", False")</f>
        <v/>
      </c>
      <c r="U33" t="str">
        <f>IF(ISBLANK(Outputs!Q33),"",Outputs!Q33&amp;",  "&amp;Outputs!T33&amp;", False")</f>
        <v/>
      </c>
      <c r="X33" t="str">
        <f>IF(ISBLANK(Outputs!U33),"",", "&amp;Outputs!U33&amp;", "&amp;Outputs!X33&amp;", True")</f>
        <v/>
      </c>
      <c r="Y33" t="str">
        <f>IF(ISBLANK(Outputs!U33),"",", "&amp;Outputs!U33&amp;", "&amp;Outputs!X33&amp;", True")</f>
        <v/>
      </c>
      <c r="AB33" t="str">
        <f>IF(ISBLANK(Outputs!Y33),"",", "&amp;Outputs!Y33&amp;", "&amp;Outputs!AB33&amp;", True")</f>
        <v/>
      </c>
      <c r="AC33" t="str">
        <f>IF(ISBLANK(Outputs!Y33),"",", "&amp;Outputs!Y33&amp;", "&amp;Outputs!AB33&amp;", True")</f>
        <v/>
      </c>
      <c r="AF33" t="str">
        <f>IF(ISBLANK(Outputs!AC33),"",", "&amp;Outputs!AC33&amp;", "&amp;Outputs!AF33&amp;", True")</f>
        <v/>
      </c>
      <c r="AG33" t="str">
        <f>IF(ISBLANK(Outputs!AC33),"",", "&amp;Outputs!AC33&amp;", "&amp;Outputs!AF33&amp;", True")</f>
        <v/>
      </c>
    </row>
    <row r="34" spans="1:33" ht="15" customHeight="1">
      <c r="A34" t="str">
        <f t="shared" ref="A34:A65" si="1">B34&amp;C34&amp;D34</f>
        <v/>
      </c>
      <c r="B34" s="6" t="str">
        <f>IF(ISBLANK(Outputs!E34),"",IF(Outputs!A34="Distiller","@PART[KA_Distiller_250_01]:AFTER[Karbonite]:NEEDS[RealFuels]",IF(Outputs!A34="DistillerM","@PART[KA_Distiller_250_01M]:AFTER[Karbonite]:NEEDS[RealFuels]",IF(Outputs!A34="ConverterC","@PART[KA_Converter_250_01]:AFTER[Karbonite]:NEEDS[RealFuels]",IF(Outputs!A34="ConverterN","@PART[KA_Converter_250_01N]:AFTER[Karbonite]:NEEDS[RealFuels]",IF(Outputs!A34="ConverterH","@PART[KA_Converter_250_01H]:AFTER[Karbonite]:NEEDS[RealFuels]",IF(Outputs!A34="ConverterO","@PART[KA_Converter_250_01O]:AFTER[Karbonite]:NEEDS[RealFuels]","ERROR!"))))))&amp;"
{
 MODULE
 {
  name = REGO_ModuleResourceConverter
  ConverterName = "&amp;$E34&amp;"
  StartActionName = Start "&amp;$E34&amp;"
  StopActionName = Stop "&amp;$E34&amp;"
  conversionRate = 1
  inputResources = "&amp;$G34&amp;H34&amp;L34&amp;P34&amp;"
  outputResources = "&amp;T34&amp;X34&amp;AB34&amp;AF34&amp;"
 }
}
")</f>
        <v/>
      </c>
      <c r="C34" s="6" t="str">
        <f>IF(ISBLANK(Outputs!E34),"",IF(Outputs!A34="Distiller","@PART[KA_Distiller_125_01]:AFTER[Karbonite]:NEEDS[RealFuels]",IF(Outputs!A34="DistillerM","@PART[KA_Distiller_125_01M]:AFTER[Karbonite]:NEEDS[RealFuels]",IF(Outputs!A34="ConverterC","@PART[KA_Converter_125_01]:AFTER[Karbonite]:NEEDS[RealFuels]",IF(Outputs!A34="ConverterN","@PART[KA_Converter_125_01N]:AFTER[Karbonite]:NEEDS[RealFuels]",IF(Outputs!A34="ConverterH","@PART[KA_Converter_125_01H]:AFTER[Karbonite]:NEEDS[RealFuels]",IF(Outputs!A34="ConverterO","@PART[KA_Converter_125_01O]:AFTER[Karbonite]:NEEDS[RealFuels]","ERROR!"))))))&amp;"
{
 MODULE
 {
  name = REGO_ModuleResourceConverter
  ConverterName = "&amp;$E34&amp;"
  StartActionName = Start "&amp;$E34&amp;"
  StopActionName = Stop "&amp;$E34&amp;"
  conversionRate = 0.5
  inputResources = "&amp;$G34&amp;I34&amp;M34&amp;Q34&amp;"
  outputResources = "&amp;U34&amp;Y34&amp;AC34&amp;AG34&amp;"
 }
}
")</f>
        <v/>
      </c>
      <c r="E34" t="e">
        <f>IF(ISBLANK(VLOOKUP(Outputs!Q34,Density,6,0)),Outputs!Q34,VLOOKUP(Outputs!Q34,Density,6,0))&amp;IF(ISBLANK(Outputs!U34),"",", "&amp;IF(ISBLANK(VLOOKUP(Outputs!U34,Density,6,0)),Outputs!U34,VLOOKUP(Outputs!U34,Density,6,0)))&amp;IF(ISBLANK(Outputs!Y34),"",", "&amp;IF(ISBLANK(VLOOKUP(Outputs!Y34,Density,6,0)),Outputs!Y34,VLOOKUP(Outputs!Y34,Density,6,0))&amp;IF(ISBLANK(Outputs!AC34),"",", "&amp;IF(ISBLANK(VLOOKUP(Outputs!AC34,Density,6,0)),Outputs!AC34,VLOOKUP(Outputs!AC34,Density,6,0))))</f>
        <v>#N/A</v>
      </c>
      <c r="F34" t="e">
        <f>IF(ISBLANK(VLOOKUP(Outputs!E34,Density,6,0)),Outputs!E34,VLOOKUP(Outputs!E34,Density,6,0))&amp;IF(ISBLANK(Outputs!I34),"",", "&amp;IF(ISBLANK(VLOOKUP(Outputs!I34,Density,6,0)),Outputs!I34,VLOOKUP(Outputs!I34,Density,6,0)))&amp;IF(ISBLANK(Outputs!M34),"",", "&amp;IF(ISBLANK(VLOOKUP(Outputs!M34,Density,6,0)),Outputs!M34,VLOOKUP(Outputs!M34,Density,6,0)))</f>
        <v>#N/A</v>
      </c>
      <c r="G34" t="str">
        <f>IF(ISBLANK(Outputs!E34),"","ElectricCharge, "&amp;Outputs!B34)</f>
        <v/>
      </c>
      <c r="H34" t="str">
        <f>IF(ISBLANK(Outputs!E34),"",", "&amp;Outputs!E34&amp;", "&amp;Outputs!H34)</f>
        <v/>
      </c>
      <c r="I34" t="str">
        <f>IF(ISBLANK(Outputs!E34),"",", "&amp;Outputs!E34&amp;", "&amp;Outputs!H34)</f>
        <v/>
      </c>
      <c r="L34" t="str">
        <f>IF(ISBLANK(Outputs!I34),"",", "&amp;Outputs!I34&amp;", "&amp;Outputs!L34)</f>
        <v/>
      </c>
      <c r="M34" t="str">
        <f>IF(ISBLANK(Outputs!I34),"",", "&amp;Outputs!I34&amp;", "&amp;Outputs!L34)</f>
        <v/>
      </c>
      <c r="P34" t="str">
        <f>IF(ISBLANK(Outputs!M34),"",", "&amp;Outputs!M34&amp;", "&amp;Outputs!P34)</f>
        <v/>
      </c>
      <c r="Q34" t="str">
        <f>IF(ISBLANK(Outputs!M34),"",", "&amp;Outputs!M34&amp;", "&amp;Outputs!P34)</f>
        <v/>
      </c>
      <c r="T34" t="str">
        <f>IF(ISBLANK(Outputs!Q34),"",Outputs!Q34&amp;", "&amp;Outputs!T34&amp;", False")</f>
        <v/>
      </c>
      <c r="U34" t="str">
        <f>IF(ISBLANK(Outputs!Q34),"",Outputs!Q34&amp;",  "&amp;Outputs!T34&amp;", False")</f>
        <v/>
      </c>
      <c r="X34" t="str">
        <f>IF(ISBLANK(Outputs!U34),"",", "&amp;Outputs!U34&amp;", "&amp;Outputs!X34&amp;", True")</f>
        <v/>
      </c>
      <c r="Y34" t="str">
        <f>IF(ISBLANK(Outputs!U34),"",", "&amp;Outputs!U34&amp;", "&amp;Outputs!X34&amp;", True")</f>
        <v/>
      </c>
      <c r="AB34" t="str">
        <f>IF(ISBLANK(Outputs!Y34),"",", "&amp;Outputs!Y34&amp;", "&amp;Outputs!AB34&amp;", True")</f>
        <v/>
      </c>
      <c r="AC34" t="str">
        <f>IF(ISBLANK(Outputs!Y34),"",", "&amp;Outputs!Y34&amp;", "&amp;Outputs!AB34&amp;", True")</f>
        <v/>
      </c>
      <c r="AF34" t="str">
        <f>IF(ISBLANK(Outputs!AC34),"",", "&amp;Outputs!AC34&amp;", "&amp;Outputs!AF34&amp;", True")</f>
        <v/>
      </c>
      <c r="AG34" t="str">
        <f>IF(ISBLANK(Outputs!AC34),"",", "&amp;Outputs!AC34&amp;", "&amp;Outputs!AF34&amp;", True")</f>
        <v/>
      </c>
    </row>
    <row r="35" spans="1:33" ht="15" customHeight="1">
      <c r="A35" t="str">
        <f t="shared" si="1"/>
        <v/>
      </c>
      <c r="B35" s="6" t="str">
        <f>IF(ISBLANK(Outputs!E35),"",IF(Outputs!A35="Distiller","@PART[KA_Distiller_250_01]:AFTER[Karbonite]:NEEDS[RealFuels]",IF(Outputs!A35="DistillerM","@PART[KA_Distiller_250_01M]:AFTER[Karbonite]:NEEDS[RealFuels]",IF(Outputs!A35="ConverterC","@PART[KA_Converter_250_01]:AFTER[Karbonite]:NEEDS[RealFuels]",IF(Outputs!A35="ConverterN","@PART[KA_Converter_250_01N]:AFTER[Karbonite]:NEEDS[RealFuels]",IF(Outputs!A35="ConverterH","@PART[KA_Converter_250_01H]:AFTER[Karbonite]:NEEDS[RealFuels]",IF(Outputs!A35="ConverterO","@PART[KA_Converter_250_01O]:AFTER[Karbonite]:NEEDS[RealFuels]","ERROR!"))))))&amp;"
{
 MODULE
 {
  name = REGO_ModuleResourceConverter
  ConverterName = "&amp;$E35&amp;"
  StartActionName = Start "&amp;$E35&amp;"
  StopActionName = Stop "&amp;$E35&amp;"
  conversionRate = 1
  inputResources = "&amp;$G35&amp;H35&amp;L35&amp;P35&amp;"
  outputResources = "&amp;T35&amp;X35&amp;AB35&amp;AF35&amp;"
 }
}
")</f>
        <v/>
      </c>
      <c r="C35" s="6" t="str">
        <f>IF(ISBLANK(Outputs!E35),"",IF(Outputs!A35="Distiller","@PART[KA_Distiller_125_01]:AFTER[Karbonite]:NEEDS[RealFuels]",IF(Outputs!A35="DistillerM","@PART[KA_Distiller_125_01M]:AFTER[Karbonite]:NEEDS[RealFuels]",IF(Outputs!A35="ConverterC","@PART[KA_Converter_125_01]:AFTER[Karbonite]:NEEDS[RealFuels]",IF(Outputs!A35="ConverterN","@PART[KA_Converter_125_01N]:AFTER[Karbonite]:NEEDS[RealFuels]",IF(Outputs!A35="ConverterH","@PART[KA_Converter_125_01H]:AFTER[Karbonite]:NEEDS[RealFuels]",IF(Outputs!A35="ConverterO","@PART[KA_Converter_125_01O]:AFTER[Karbonite]:NEEDS[RealFuels]","ERROR!"))))))&amp;"
{
 MODULE
 {
  name = REGO_ModuleResourceConverter
  ConverterName = "&amp;$E35&amp;"
  StartActionName = Start "&amp;$E35&amp;"
  StopActionName = Stop "&amp;$E35&amp;"
  conversionRate = 0.5
  inputResources = "&amp;$G35&amp;I35&amp;M35&amp;Q35&amp;"
  outputResources = "&amp;U35&amp;Y35&amp;AC35&amp;AG35&amp;"
 }
}
")</f>
        <v/>
      </c>
      <c r="E35" t="e">
        <f>IF(ISBLANK(VLOOKUP(Outputs!Q35,Density,6,0)),Outputs!Q35,VLOOKUP(Outputs!Q35,Density,6,0))&amp;IF(ISBLANK(Outputs!U35),"",", "&amp;IF(ISBLANK(VLOOKUP(Outputs!U35,Density,6,0)),Outputs!U35,VLOOKUP(Outputs!U35,Density,6,0)))&amp;IF(ISBLANK(Outputs!Y35),"",", "&amp;IF(ISBLANK(VLOOKUP(Outputs!Y35,Density,6,0)),Outputs!Y35,VLOOKUP(Outputs!Y35,Density,6,0))&amp;IF(ISBLANK(Outputs!AC35),"",", "&amp;IF(ISBLANK(VLOOKUP(Outputs!AC35,Density,6,0)),Outputs!AC35,VLOOKUP(Outputs!AC35,Density,6,0))))</f>
        <v>#N/A</v>
      </c>
      <c r="F35" t="e">
        <f>IF(ISBLANK(VLOOKUP(Outputs!E35,Density,6,0)),Outputs!E35,VLOOKUP(Outputs!E35,Density,6,0))&amp;IF(ISBLANK(Outputs!I35),"",", "&amp;IF(ISBLANK(VLOOKUP(Outputs!I35,Density,6,0)),Outputs!I35,VLOOKUP(Outputs!I35,Density,6,0)))&amp;IF(ISBLANK(Outputs!M35),"",", "&amp;IF(ISBLANK(VLOOKUP(Outputs!M35,Density,6,0)),Outputs!M35,VLOOKUP(Outputs!M35,Density,6,0)))</f>
        <v>#N/A</v>
      </c>
      <c r="G35" t="str">
        <f>IF(ISBLANK(Outputs!E35),"","ElectricCharge, "&amp;Outputs!B35)</f>
        <v/>
      </c>
      <c r="H35" t="str">
        <f>IF(ISBLANK(Outputs!E35),"",", "&amp;Outputs!E35&amp;", "&amp;Outputs!H35)</f>
        <v/>
      </c>
      <c r="I35" t="str">
        <f>IF(ISBLANK(Outputs!E35),"",", "&amp;Outputs!E35&amp;", "&amp;Outputs!H35)</f>
        <v/>
      </c>
      <c r="L35" t="str">
        <f>IF(ISBLANK(Outputs!I35),"",", "&amp;Outputs!I35&amp;", "&amp;Outputs!L35)</f>
        <v/>
      </c>
      <c r="M35" t="str">
        <f>IF(ISBLANK(Outputs!I35),"",", "&amp;Outputs!I35&amp;", "&amp;Outputs!L35)</f>
        <v/>
      </c>
      <c r="P35" t="str">
        <f>IF(ISBLANK(Outputs!M35),"",", "&amp;Outputs!M35&amp;", "&amp;Outputs!P35)</f>
        <v/>
      </c>
      <c r="Q35" t="str">
        <f>IF(ISBLANK(Outputs!M35),"",", "&amp;Outputs!M35&amp;", "&amp;Outputs!P35)</f>
        <v/>
      </c>
      <c r="T35" t="str">
        <f>IF(ISBLANK(Outputs!Q35),"",Outputs!Q35&amp;", "&amp;Outputs!T35&amp;", False")</f>
        <v/>
      </c>
      <c r="U35" t="str">
        <f>IF(ISBLANK(Outputs!Q35),"",Outputs!Q35&amp;",  "&amp;Outputs!T35&amp;", False")</f>
        <v/>
      </c>
      <c r="X35" t="str">
        <f>IF(ISBLANK(Outputs!U35),"",", "&amp;Outputs!U35&amp;", "&amp;Outputs!X35&amp;", True")</f>
        <v/>
      </c>
      <c r="Y35" t="str">
        <f>IF(ISBLANK(Outputs!U35),"",", "&amp;Outputs!U35&amp;", "&amp;Outputs!X35&amp;", True")</f>
        <v/>
      </c>
      <c r="AB35" t="str">
        <f>IF(ISBLANK(Outputs!Y35),"",", "&amp;Outputs!Y35&amp;", "&amp;Outputs!AB35&amp;", True")</f>
        <v/>
      </c>
      <c r="AC35" t="str">
        <f>IF(ISBLANK(Outputs!Y35),"",", "&amp;Outputs!Y35&amp;", "&amp;Outputs!AB35&amp;", True")</f>
        <v/>
      </c>
      <c r="AF35" t="str">
        <f>IF(ISBLANK(Outputs!AC35),"",", "&amp;Outputs!AC35&amp;", "&amp;Outputs!AF35&amp;", True")</f>
        <v/>
      </c>
      <c r="AG35" t="str">
        <f>IF(ISBLANK(Outputs!AC35),"",", "&amp;Outputs!AC35&amp;", "&amp;Outputs!AF35&amp;", True")</f>
        <v/>
      </c>
    </row>
    <row r="36" spans="1:33" ht="15" customHeight="1">
      <c r="A36" t="str">
        <f t="shared" si="1"/>
        <v/>
      </c>
      <c r="B36" s="6" t="str">
        <f>IF(ISBLANK(Outputs!E36),"",IF(Outputs!A36="Distiller","@PART[KA_Distiller_250_01]:AFTER[Karbonite]:NEEDS[RealFuels]",IF(Outputs!A36="DistillerM","@PART[KA_Distiller_250_01M]:AFTER[Karbonite]:NEEDS[RealFuels]",IF(Outputs!A36="ConverterC","@PART[KA_Converter_250_01]:AFTER[Karbonite]:NEEDS[RealFuels]",IF(Outputs!A36="ConverterN","@PART[KA_Converter_250_01N]:AFTER[Karbonite]:NEEDS[RealFuels]",IF(Outputs!A36="ConverterH","@PART[KA_Converter_250_01H]:AFTER[Karbonite]:NEEDS[RealFuels]",IF(Outputs!A36="ConverterO","@PART[KA_Converter_250_01O]:AFTER[Karbonite]:NEEDS[RealFuels]","ERROR!"))))))&amp;"
{
 MODULE
 {
  name = REGO_ModuleResourceConverter
  ConverterName = "&amp;$E36&amp;"
  StartActionName = Start "&amp;$E36&amp;"
  StopActionName = Stop "&amp;$E36&amp;"
  conversionRate = 1
  inputResources = "&amp;$G36&amp;H36&amp;L36&amp;P36&amp;"
  outputResources = "&amp;T36&amp;X36&amp;AB36&amp;AF36&amp;"
 }
}
")</f>
        <v/>
      </c>
      <c r="C36" s="6" t="str">
        <f>IF(ISBLANK(Outputs!E36),"",IF(Outputs!A36="Distiller","@PART[KA_Distiller_125_01]:AFTER[Karbonite]:NEEDS[RealFuels]",IF(Outputs!A36="DistillerM","@PART[KA_Distiller_125_01M]:AFTER[Karbonite]:NEEDS[RealFuels]",IF(Outputs!A36="ConverterC","@PART[KA_Converter_125_01]:AFTER[Karbonite]:NEEDS[RealFuels]",IF(Outputs!A36="ConverterN","@PART[KA_Converter_125_01N]:AFTER[Karbonite]:NEEDS[RealFuels]",IF(Outputs!A36="ConverterH","@PART[KA_Converter_125_01H]:AFTER[Karbonite]:NEEDS[RealFuels]",IF(Outputs!A36="ConverterO","@PART[KA_Converter_125_01O]:AFTER[Karbonite]:NEEDS[RealFuels]","ERROR!"))))))&amp;"
{
 MODULE
 {
  name = REGO_ModuleResourceConverter
  ConverterName = "&amp;$E36&amp;"
  StartActionName = Start "&amp;$E36&amp;"
  StopActionName = Stop "&amp;$E36&amp;"
  conversionRate = 0.5
  inputResources = "&amp;$G36&amp;I36&amp;M36&amp;Q36&amp;"
  outputResources = "&amp;U36&amp;Y36&amp;AC36&amp;AG36&amp;"
 }
}
")</f>
        <v/>
      </c>
      <c r="E36" t="e">
        <f>IF(ISBLANK(VLOOKUP(Outputs!Q36,Density,6,0)),Outputs!Q36,VLOOKUP(Outputs!Q36,Density,6,0))&amp;IF(ISBLANK(Outputs!U36),"",", "&amp;IF(ISBLANK(VLOOKUP(Outputs!U36,Density,6,0)),Outputs!U36,VLOOKUP(Outputs!U36,Density,6,0)))&amp;IF(ISBLANK(Outputs!Y36),"",", "&amp;IF(ISBLANK(VLOOKUP(Outputs!Y36,Density,6,0)),Outputs!Y36,VLOOKUP(Outputs!Y36,Density,6,0))&amp;IF(ISBLANK(Outputs!AC36),"",", "&amp;IF(ISBLANK(VLOOKUP(Outputs!AC36,Density,6,0)),Outputs!AC36,VLOOKUP(Outputs!AC36,Density,6,0))))</f>
        <v>#N/A</v>
      </c>
      <c r="F36" t="e">
        <f>IF(ISBLANK(VLOOKUP(Outputs!E36,Density,6,0)),Outputs!E36,VLOOKUP(Outputs!E36,Density,6,0))&amp;IF(ISBLANK(Outputs!I36),"",", "&amp;IF(ISBLANK(VLOOKUP(Outputs!I36,Density,6,0)),Outputs!I36,VLOOKUP(Outputs!I36,Density,6,0)))&amp;IF(ISBLANK(Outputs!M36),"",", "&amp;IF(ISBLANK(VLOOKUP(Outputs!M36,Density,6,0)),Outputs!M36,VLOOKUP(Outputs!M36,Density,6,0)))</f>
        <v>#N/A</v>
      </c>
      <c r="G36" t="str">
        <f>IF(ISBLANK(Outputs!E36),"","ElectricCharge, "&amp;Outputs!B36)</f>
        <v/>
      </c>
      <c r="H36" t="str">
        <f>IF(ISBLANK(Outputs!E36),"",", "&amp;Outputs!E36&amp;", "&amp;Outputs!H36)</f>
        <v/>
      </c>
      <c r="I36" t="str">
        <f>IF(ISBLANK(Outputs!E36),"",", "&amp;Outputs!E36&amp;", "&amp;Outputs!H36)</f>
        <v/>
      </c>
      <c r="L36" t="str">
        <f>IF(ISBLANK(Outputs!I36),"",", "&amp;Outputs!I36&amp;", "&amp;Outputs!L36)</f>
        <v/>
      </c>
      <c r="M36" t="str">
        <f>IF(ISBLANK(Outputs!I36),"",", "&amp;Outputs!I36&amp;", "&amp;Outputs!L36)</f>
        <v/>
      </c>
      <c r="P36" t="str">
        <f>IF(ISBLANK(Outputs!M36),"",", "&amp;Outputs!M36&amp;", "&amp;Outputs!P36)</f>
        <v/>
      </c>
      <c r="Q36" t="str">
        <f>IF(ISBLANK(Outputs!M36),"",", "&amp;Outputs!M36&amp;", "&amp;Outputs!P36)</f>
        <v/>
      </c>
      <c r="T36" t="str">
        <f>IF(ISBLANK(Outputs!Q36),"",Outputs!Q36&amp;", "&amp;Outputs!T36&amp;", False")</f>
        <v/>
      </c>
      <c r="U36" t="str">
        <f>IF(ISBLANK(Outputs!Q36),"",Outputs!Q36&amp;",  "&amp;Outputs!T36&amp;", False")</f>
        <v/>
      </c>
      <c r="X36" t="str">
        <f>IF(ISBLANK(Outputs!U36),"",", "&amp;Outputs!U36&amp;", "&amp;Outputs!X36&amp;", True")</f>
        <v/>
      </c>
      <c r="Y36" t="str">
        <f>IF(ISBLANK(Outputs!U36),"",", "&amp;Outputs!U36&amp;", "&amp;Outputs!X36&amp;", True")</f>
        <v/>
      </c>
      <c r="AB36" t="str">
        <f>IF(ISBLANK(Outputs!Y36),"",", "&amp;Outputs!Y36&amp;", "&amp;Outputs!AB36&amp;", True")</f>
        <v/>
      </c>
      <c r="AC36" t="str">
        <f>IF(ISBLANK(Outputs!Y36),"",", "&amp;Outputs!Y36&amp;", "&amp;Outputs!AB36&amp;", True")</f>
        <v/>
      </c>
      <c r="AF36" t="str">
        <f>IF(ISBLANK(Outputs!AC36),"",", "&amp;Outputs!AC36&amp;", "&amp;Outputs!AF36&amp;", True")</f>
        <v/>
      </c>
      <c r="AG36" t="str">
        <f>IF(ISBLANK(Outputs!AC36),"",", "&amp;Outputs!AC36&amp;", "&amp;Outputs!AF36&amp;", True")</f>
        <v/>
      </c>
    </row>
    <row r="37" spans="1:33" ht="15" customHeight="1">
      <c r="A37" t="str">
        <f t="shared" si="1"/>
        <v/>
      </c>
      <c r="B37" s="6" t="str">
        <f>IF(ISBLANK(Outputs!E37),"",IF(Outputs!A37="Distiller","@PART[KA_Distiller_250_01]:AFTER[Karbonite]:NEEDS[RealFuels]",IF(Outputs!A37="DistillerM","@PART[KA_Distiller_250_01M]:AFTER[Karbonite]:NEEDS[RealFuels]",IF(Outputs!A37="ConverterC","@PART[KA_Converter_250_01]:AFTER[Karbonite]:NEEDS[RealFuels]",IF(Outputs!A37="ConverterN","@PART[KA_Converter_250_01N]:AFTER[Karbonite]:NEEDS[RealFuels]",IF(Outputs!A37="ConverterH","@PART[KA_Converter_250_01H]:AFTER[Karbonite]:NEEDS[RealFuels]",IF(Outputs!A37="ConverterO","@PART[KA_Converter_250_01O]:AFTER[Karbonite]:NEEDS[RealFuels]","ERROR!"))))))&amp;"
{
 MODULE
 {
  name = REGO_ModuleResourceConverter
  ConverterName = "&amp;$E37&amp;"
  StartActionName = Start "&amp;$E37&amp;"
  StopActionName = Stop "&amp;$E37&amp;"
  conversionRate = 1
  inputResources = "&amp;$G37&amp;H37&amp;L37&amp;P37&amp;"
  outputResources = "&amp;T37&amp;X37&amp;AB37&amp;AF37&amp;"
 }
}
")</f>
        <v/>
      </c>
      <c r="C37" s="6" t="str">
        <f>IF(ISBLANK(Outputs!E37),"",IF(Outputs!A37="Distiller","@PART[KA_Distiller_125_01]:AFTER[Karbonite]:NEEDS[RealFuels]",IF(Outputs!A37="DistillerM","@PART[KA_Distiller_125_01M]:AFTER[Karbonite]:NEEDS[RealFuels]",IF(Outputs!A37="ConverterC","@PART[KA_Converter_125_01]:AFTER[Karbonite]:NEEDS[RealFuels]",IF(Outputs!A37="ConverterN","@PART[KA_Converter_125_01N]:AFTER[Karbonite]:NEEDS[RealFuels]",IF(Outputs!A37="ConverterH","@PART[KA_Converter_125_01H]:AFTER[Karbonite]:NEEDS[RealFuels]",IF(Outputs!A37="ConverterO","@PART[KA_Converter_125_01O]:AFTER[Karbonite]:NEEDS[RealFuels]","ERROR!"))))))&amp;"
{
 MODULE
 {
  name = REGO_ModuleResourceConverter
  ConverterName = "&amp;$E37&amp;"
  StartActionName = Start "&amp;$E37&amp;"
  StopActionName = Stop "&amp;$E37&amp;"
  conversionRate = 0.5
  inputResources = "&amp;$G37&amp;I37&amp;M37&amp;Q37&amp;"
  outputResources = "&amp;U37&amp;Y37&amp;AC37&amp;AG37&amp;"
 }
}
")</f>
        <v/>
      </c>
      <c r="E37" t="e">
        <f>IF(ISBLANK(VLOOKUP(Outputs!Q37,Density,6,0)),Outputs!Q37,VLOOKUP(Outputs!Q37,Density,6,0))&amp;IF(ISBLANK(Outputs!U37),"",", "&amp;IF(ISBLANK(VLOOKUP(Outputs!U37,Density,6,0)),Outputs!U37,VLOOKUP(Outputs!U37,Density,6,0)))&amp;IF(ISBLANK(Outputs!Y37),"",", "&amp;IF(ISBLANK(VLOOKUP(Outputs!Y37,Density,6,0)),Outputs!Y37,VLOOKUP(Outputs!Y37,Density,6,0))&amp;IF(ISBLANK(Outputs!AC37),"",", "&amp;IF(ISBLANK(VLOOKUP(Outputs!AC37,Density,6,0)),Outputs!AC37,VLOOKUP(Outputs!AC37,Density,6,0))))</f>
        <v>#N/A</v>
      </c>
      <c r="F37" t="e">
        <f>IF(ISBLANK(VLOOKUP(Outputs!E37,Density,6,0)),Outputs!E37,VLOOKUP(Outputs!E37,Density,6,0))&amp;IF(ISBLANK(Outputs!I37),"",", "&amp;IF(ISBLANK(VLOOKUP(Outputs!I37,Density,6,0)),Outputs!I37,VLOOKUP(Outputs!I37,Density,6,0)))&amp;IF(ISBLANK(Outputs!M37),"",", "&amp;IF(ISBLANK(VLOOKUP(Outputs!M37,Density,6,0)),Outputs!M37,VLOOKUP(Outputs!M37,Density,6,0)))</f>
        <v>#N/A</v>
      </c>
      <c r="G37" t="str">
        <f>IF(ISBLANK(Outputs!E37),"","ElectricCharge, "&amp;Outputs!B37)</f>
        <v/>
      </c>
      <c r="H37" t="str">
        <f>IF(ISBLANK(Outputs!E37),"",", "&amp;Outputs!E37&amp;", "&amp;Outputs!H37)</f>
        <v/>
      </c>
      <c r="I37" t="str">
        <f>IF(ISBLANK(Outputs!E37),"",", "&amp;Outputs!E37&amp;", "&amp;Outputs!H37)</f>
        <v/>
      </c>
      <c r="L37" t="str">
        <f>IF(ISBLANK(Outputs!I37),"",", "&amp;Outputs!I37&amp;", "&amp;Outputs!L37)</f>
        <v/>
      </c>
      <c r="M37" t="str">
        <f>IF(ISBLANK(Outputs!I37),"",", "&amp;Outputs!I37&amp;", "&amp;Outputs!L37)</f>
        <v/>
      </c>
      <c r="P37" t="str">
        <f>IF(ISBLANK(Outputs!M37),"",", "&amp;Outputs!M37&amp;", "&amp;Outputs!P37)</f>
        <v/>
      </c>
      <c r="Q37" t="str">
        <f>IF(ISBLANK(Outputs!M37),"",", "&amp;Outputs!M37&amp;", "&amp;Outputs!P37)</f>
        <v/>
      </c>
      <c r="T37" t="str">
        <f>IF(ISBLANK(Outputs!Q37),"",Outputs!Q37&amp;", "&amp;Outputs!T37&amp;", False")</f>
        <v/>
      </c>
      <c r="U37" t="str">
        <f>IF(ISBLANK(Outputs!Q37),"",Outputs!Q37&amp;",  "&amp;Outputs!T37&amp;", False")</f>
        <v/>
      </c>
      <c r="X37" t="str">
        <f>IF(ISBLANK(Outputs!U37),"",", "&amp;Outputs!U37&amp;", "&amp;Outputs!X37&amp;", True")</f>
        <v/>
      </c>
      <c r="Y37" t="str">
        <f>IF(ISBLANK(Outputs!U37),"",", "&amp;Outputs!U37&amp;", "&amp;Outputs!X37&amp;", True")</f>
        <v/>
      </c>
      <c r="AB37" t="str">
        <f>IF(ISBLANK(Outputs!Y37),"",", "&amp;Outputs!Y37&amp;", "&amp;Outputs!AB37&amp;", True")</f>
        <v/>
      </c>
      <c r="AC37" t="str">
        <f>IF(ISBLANK(Outputs!Y37),"",", "&amp;Outputs!Y37&amp;", "&amp;Outputs!AB37&amp;", True")</f>
        <v/>
      </c>
      <c r="AF37" t="str">
        <f>IF(ISBLANK(Outputs!AC37),"",", "&amp;Outputs!AC37&amp;", "&amp;Outputs!AF37&amp;", True")</f>
        <v/>
      </c>
      <c r="AG37" t="str">
        <f>IF(ISBLANK(Outputs!AC37),"",", "&amp;Outputs!AC37&amp;", "&amp;Outputs!AF37&amp;", True")</f>
        <v/>
      </c>
    </row>
    <row r="38" spans="1:33" ht="15" customHeight="1">
      <c r="A38" t="str">
        <f t="shared" si="1"/>
        <v/>
      </c>
      <c r="B38" s="6" t="str">
        <f>IF(ISBLANK(Outputs!E38),"",IF(Outputs!A38="Distiller","@PART[KA_Distiller_250_01]:AFTER[Karbonite]:NEEDS[RealFuels]",IF(Outputs!A38="DistillerM","@PART[KA_Distiller_250_01M]:AFTER[Karbonite]:NEEDS[RealFuels]",IF(Outputs!A38="ConverterC","@PART[KA_Converter_250_01]:AFTER[Karbonite]:NEEDS[RealFuels]",IF(Outputs!A38="ConverterN","@PART[KA_Converter_250_01N]:AFTER[Karbonite]:NEEDS[RealFuels]",IF(Outputs!A38="ConverterH","@PART[KA_Converter_250_01H]:AFTER[Karbonite]:NEEDS[RealFuels]",IF(Outputs!A38="ConverterO","@PART[KA_Converter_250_01O]:AFTER[Karbonite]:NEEDS[RealFuels]","ERROR!"))))))&amp;"
{
 MODULE
 {
  name = REGO_ModuleResourceConverter
  ConverterName = "&amp;$E38&amp;"
  StartActionName = Start "&amp;$E38&amp;"
  StopActionName = Stop "&amp;$E38&amp;"
  conversionRate = 1
  inputResources = "&amp;$G38&amp;H38&amp;L38&amp;P38&amp;"
  outputResources = "&amp;T38&amp;X38&amp;AB38&amp;AF38&amp;"
 }
}
")</f>
        <v/>
      </c>
      <c r="C38" s="6" t="str">
        <f>IF(ISBLANK(Outputs!E38),"",IF(Outputs!A38="Distiller","@PART[KA_Distiller_125_01]:AFTER[Karbonite]:NEEDS[RealFuels]",IF(Outputs!A38="DistillerM","@PART[KA_Distiller_125_01M]:AFTER[Karbonite]:NEEDS[RealFuels]",IF(Outputs!A38="ConverterC","@PART[KA_Converter_125_01]:AFTER[Karbonite]:NEEDS[RealFuels]",IF(Outputs!A38="ConverterN","@PART[KA_Converter_125_01N]:AFTER[Karbonite]:NEEDS[RealFuels]",IF(Outputs!A38="ConverterH","@PART[KA_Converter_125_01H]:AFTER[Karbonite]:NEEDS[RealFuels]",IF(Outputs!A38="ConverterO","@PART[KA_Converter_125_01O]:AFTER[Karbonite]:NEEDS[RealFuels]","ERROR!"))))))&amp;"
{
 MODULE
 {
  name = REGO_ModuleResourceConverter
  ConverterName = "&amp;$E38&amp;"
  StartActionName = Start "&amp;$E38&amp;"
  StopActionName = Stop "&amp;$E38&amp;"
  conversionRate = 0.5
  inputResources = "&amp;$G38&amp;I38&amp;M38&amp;Q38&amp;"
  outputResources = "&amp;U38&amp;Y38&amp;AC38&amp;AG38&amp;"
 }
}
")</f>
        <v/>
      </c>
      <c r="E38" t="e">
        <f>IF(ISBLANK(VLOOKUP(Outputs!Q38,Density,6,0)),Outputs!Q38,VLOOKUP(Outputs!Q38,Density,6,0))&amp;IF(ISBLANK(Outputs!U38),"",", "&amp;IF(ISBLANK(VLOOKUP(Outputs!U38,Density,6,0)),Outputs!U38,VLOOKUP(Outputs!U38,Density,6,0)))&amp;IF(ISBLANK(Outputs!Y38),"",", "&amp;IF(ISBLANK(VLOOKUP(Outputs!Y38,Density,6,0)),Outputs!Y38,VLOOKUP(Outputs!Y38,Density,6,0))&amp;IF(ISBLANK(Outputs!AC38),"",", "&amp;IF(ISBLANK(VLOOKUP(Outputs!AC38,Density,6,0)),Outputs!AC38,VLOOKUP(Outputs!AC38,Density,6,0))))</f>
        <v>#N/A</v>
      </c>
      <c r="F38" t="e">
        <f>IF(ISBLANK(VLOOKUP(Outputs!E38,Density,6,0)),Outputs!E38,VLOOKUP(Outputs!E38,Density,6,0))&amp;IF(ISBLANK(Outputs!I38),"",", "&amp;IF(ISBLANK(VLOOKUP(Outputs!I38,Density,6,0)),Outputs!I38,VLOOKUP(Outputs!I38,Density,6,0)))&amp;IF(ISBLANK(Outputs!M38),"",", "&amp;IF(ISBLANK(VLOOKUP(Outputs!M38,Density,6,0)),Outputs!M38,VLOOKUP(Outputs!M38,Density,6,0)))</f>
        <v>#N/A</v>
      </c>
      <c r="G38" t="str">
        <f>IF(ISBLANK(Outputs!E38),"","ElectricCharge, "&amp;Outputs!B38)</f>
        <v/>
      </c>
      <c r="H38" t="str">
        <f>IF(ISBLANK(Outputs!E38),"",", "&amp;Outputs!E38&amp;", "&amp;Outputs!H38)</f>
        <v/>
      </c>
      <c r="I38" t="str">
        <f>IF(ISBLANK(Outputs!E38),"",", "&amp;Outputs!E38&amp;", "&amp;Outputs!H38)</f>
        <v/>
      </c>
      <c r="L38" t="str">
        <f>IF(ISBLANK(Outputs!I38),"",", "&amp;Outputs!I38&amp;", "&amp;Outputs!L38)</f>
        <v/>
      </c>
      <c r="M38" t="str">
        <f>IF(ISBLANK(Outputs!I38),"",", "&amp;Outputs!I38&amp;", "&amp;Outputs!L38)</f>
        <v/>
      </c>
      <c r="P38" t="str">
        <f>IF(ISBLANK(Outputs!M38),"",", "&amp;Outputs!M38&amp;", "&amp;Outputs!P38)</f>
        <v/>
      </c>
      <c r="Q38" t="str">
        <f>IF(ISBLANK(Outputs!M38),"",", "&amp;Outputs!M38&amp;", "&amp;Outputs!P38)</f>
        <v/>
      </c>
      <c r="T38" t="str">
        <f>IF(ISBLANK(Outputs!Q38),"",Outputs!Q38&amp;", "&amp;Outputs!T38&amp;", False")</f>
        <v/>
      </c>
      <c r="U38" t="str">
        <f>IF(ISBLANK(Outputs!Q38),"",Outputs!Q38&amp;",  "&amp;Outputs!T38&amp;", False")</f>
        <v/>
      </c>
      <c r="X38" t="str">
        <f>IF(ISBLANK(Outputs!U38),"",", "&amp;Outputs!U38&amp;", "&amp;Outputs!X38&amp;", True")</f>
        <v/>
      </c>
      <c r="Y38" t="str">
        <f>IF(ISBLANK(Outputs!U38),"",", "&amp;Outputs!U38&amp;", "&amp;Outputs!X38&amp;", True")</f>
        <v/>
      </c>
      <c r="AB38" t="str">
        <f>IF(ISBLANK(Outputs!Y38),"",", "&amp;Outputs!Y38&amp;", "&amp;Outputs!AB38&amp;", True")</f>
        <v/>
      </c>
      <c r="AC38" t="str">
        <f>IF(ISBLANK(Outputs!Y38),"",", "&amp;Outputs!Y38&amp;", "&amp;Outputs!AB38&amp;", True")</f>
        <v/>
      </c>
      <c r="AF38" t="str">
        <f>IF(ISBLANK(Outputs!AC38),"",", "&amp;Outputs!AC38&amp;", "&amp;Outputs!AF38&amp;", True")</f>
        <v/>
      </c>
      <c r="AG38" t="str">
        <f>IF(ISBLANK(Outputs!AC38),"",", "&amp;Outputs!AC38&amp;", "&amp;Outputs!AF38&amp;", True")</f>
        <v/>
      </c>
    </row>
    <row r="39" spans="1:33" ht="15" customHeight="1">
      <c r="A39" t="str">
        <f t="shared" si="1"/>
        <v/>
      </c>
      <c r="B39" s="6" t="str">
        <f>IF(ISBLANK(Outputs!E39),"",IF(Outputs!A39="Distiller","@PART[KA_Distiller_250_01]:AFTER[Karbonite]:NEEDS[RealFuels]",IF(Outputs!A39="DistillerM","@PART[KA_Distiller_250_01M]:AFTER[Karbonite]:NEEDS[RealFuels]",IF(Outputs!A39="ConverterC","@PART[KA_Converter_250_01]:AFTER[Karbonite]:NEEDS[RealFuels]",IF(Outputs!A39="ConverterN","@PART[KA_Converter_250_01N]:AFTER[Karbonite]:NEEDS[RealFuels]",IF(Outputs!A39="ConverterH","@PART[KA_Converter_250_01H]:AFTER[Karbonite]:NEEDS[RealFuels]",IF(Outputs!A39="ConverterO","@PART[KA_Converter_250_01O]:AFTER[Karbonite]:NEEDS[RealFuels]","ERROR!"))))))&amp;"
{
 MODULE
 {
  name = REGO_ModuleResourceConverter
  ConverterName = "&amp;$E39&amp;"
  StartActionName = Start "&amp;$E39&amp;"
  StopActionName = Stop "&amp;$E39&amp;"
  conversionRate = 1
  inputResources = "&amp;$G39&amp;H39&amp;L39&amp;P39&amp;"
  outputResources = "&amp;T39&amp;X39&amp;AB39&amp;AF39&amp;"
 }
}
")</f>
        <v/>
      </c>
      <c r="C39" s="6" t="str">
        <f>IF(ISBLANK(Outputs!E39),"",IF(Outputs!A39="Distiller","@PART[KA_Distiller_125_01]:AFTER[Karbonite]:NEEDS[RealFuels]",IF(Outputs!A39="DistillerM","@PART[KA_Distiller_125_01M]:AFTER[Karbonite]:NEEDS[RealFuels]",IF(Outputs!A39="ConverterC","@PART[KA_Converter_125_01]:AFTER[Karbonite]:NEEDS[RealFuels]",IF(Outputs!A39="ConverterN","@PART[KA_Converter_125_01N]:AFTER[Karbonite]:NEEDS[RealFuels]",IF(Outputs!A39="ConverterH","@PART[KA_Converter_125_01H]:AFTER[Karbonite]:NEEDS[RealFuels]",IF(Outputs!A39="ConverterO","@PART[KA_Converter_125_01O]:AFTER[Karbonite]:NEEDS[RealFuels]","ERROR!"))))))&amp;"
{
 MODULE
 {
  name = REGO_ModuleResourceConverter
  ConverterName = "&amp;$E39&amp;"
  StartActionName = Start "&amp;$E39&amp;"
  StopActionName = Stop "&amp;$E39&amp;"
  conversionRate = 0.5
  inputResources = "&amp;$G39&amp;I39&amp;M39&amp;Q39&amp;"
  outputResources = "&amp;U39&amp;Y39&amp;AC39&amp;AG39&amp;"
 }
}
")</f>
        <v/>
      </c>
      <c r="E39" t="e">
        <f>IF(ISBLANK(VLOOKUP(Outputs!Q39,Density,6,0)),Outputs!Q39,VLOOKUP(Outputs!Q39,Density,6,0))&amp;IF(ISBLANK(Outputs!U39),"",", "&amp;IF(ISBLANK(VLOOKUP(Outputs!U39,Density,6,0)),Outputs!U39,VLOOKUP(Outputs!U39,Density,6,0)))&amp;IF(ISBLANK(Outputs!Y39),"",", "&amp;IF(ISBLANK(VLOOKUP(Outputs!Y39,Density,6,0)),Outputs!Y39,VLOOKUP(Outputs!Y39,Density,6,0))&amp;IF(ISBLANK(Outputs!AC39),"",", "&amp;IF(ISBLANK(VLOOKUP(Outputs!AC39,Density,6,0)),Outputs!AC39,VLOOKUP(Outputs!AC39,Density,6,0))))</f>
        <v>#N/A</v>
      </c>
      <c r="F39" t="e">
        <f>IF(ISBLANK(VLOOKUP(Outputs!E39,Density,6,0)),Outputs!E39,VLOOKUP(Outputs!E39,Density,6,0))&amp;IF(ISBLANK(Outputs!I39),"",", "&amp;IF(ISBLANK(VLOOKUP(Outputs!I39,Density,6,0)),Outputs!I39,VLOOKUP(Outputs!I39,Density,6,0)))&amp;IF(ISBLANK(Outputs!M39),"",", "&amp;IF(ISBLANK(VLOOKUP(Outputs!M39,Density,6,0)),Outputs!M39,VLOOKUP(Outputs!M39,Density,6,0)))</f>
        <v>#N/A</v>
      </c>
      <c r="G39" t="str">
        <f>IF(ISBLANK(Outputs!E39),"","ElectricCharge, "&amp;Outputs!B39)</f>
        <v/>
      </c>
      <c r="H39" t="str">
        <f>IF(ISBLANK(Outputs!E39),"",", "&amp;Outputs!E39&amp;", "&amp;Outputs!H39)</f>
        <v/>
      </c>
      <c r="I39" t="str">
        <f>IF(ISBLANK(Outputs!E39),"",", "&amp;Outputs!E39&amp;", "&amp;Outputs!H39)</f>
        <v/>
      </c>
      <c r="L39" t="str">
        <f>IF(ISBLANK(Outputs!I39),"",", "&amp;Outputs!I39&amp;", "&amp;Outputs!L39)</f>
        <v/>
      </c>
      <c r="M39" t="str">
        <f>IF(ISBLANK(Outputs!I39),"",", "&amp;Outputs!I39&amp;", "&amp;Outputs!L39)</f>
        <v/>
      </c>
      <c r="P39" t="str">
        <f>IF(ISBLANK(Outputs!M39),"",", "&amp;Outputs!M39&amp;", "&amp;Outputs!P39)</f>
        <v/>
      </c>
      <c r="Q39" t="str">
        <f>IF(ISBLANK(Outputs!M39),"",", "&amp;Outputs!M39&amp;", "&amp;Outputs!P39)</f>
        <v/>
      </c>
      <c r="T39" t="str">
        <f>IF(ISBLANK(Outputs!Q39),"",Outputs!Q39&amp;", "&amp;Outputs!T39&amp;", False")</f>
        <v/>
      </c>
      <c r="U39" t="str">
        <f>IF(ISBLANK(Outputs!Q39),"",Outputs!Q39&amp;",  "&amp;Outputs!T39&amp;", False")</f>
        <v/>
      </c>
      <c r="X39" t="str">
        <f>IF(ISBLANK(Outputs!U39),"",", "&amp;Outputs!U39&amp;", "&amp;Outputs!X39&amp;", True")</f>
        <v/>
      </c>
      <c r="Y39" t="str">
        <f>IF(ISBLANK(Outputs!U39),"",", "&amp;Outputs!U39&amp;", "&amp;Outputs!X39&amp;", True")</f>
        <v/>
      </c>
      <c r="AB39" t="str">
        <f>IF(ISBLANK(Outputs!Y39),"",", "&amp;Outputs!Y39&amp;", "&amp;Outputs!AB39&amp;", True")</f>
        <v/>
      </c>
      <c r="AC39" t="str">
        <f>IF(ISBLANK(Outputs!Y39),"",", "&amp;Outputs!Y39&amp;", "&amp;Outputs!AB39&amp;", True")</f>
        <v/>
      </c>
      <c r="AF39" t="str">
        <f>IF(ISBLANK(Outputs!AC39),"",", "&amp;Outputs!AC39&amp;", "&amp;Outputs!AF39&amp;", True")</f>
        <v/>
      </c>
      <c r="AG39" t="str">
        <f>IF(ISBLANK(Outputs!AC39),"",", "&amp;Outputs!AC39&amp;", "&amp;Outputs!AF39&amp;", True")</f>
        <v/>
      </c>
    </row>
    <row r="40" spans="1:33" ht="15" customHeight="1">
      <c r="A40" t="str">
        <f t="shared" si="1"/>
        <v/>
      </c>
      <c r="B40" s="6" t="str">
        <f>IF(ISBLANK(Outputs!E40),"",IF(Outputs!A40="Distiller","@PART[KA_Distiller_250_01]:AFTER[Karbonite]:NEEDS[RealFuels]",IF(Outputs!A40="DistillerM","@PART[KA_Distiller_250_01M]:AFTER[Karbonite]:NEEDS[RealFuels]",IF(Outputs!A40="ConverterC","@PART[KA_Converter_250_01]:AFTER[Karbonite]:NEEDS[RealFuels]",IF(Outputs!A40="ConverterN","@PART[KA_Converter_250_01N]:AFTER[Karbonite]:NEEDS[RealFuels]",IF(Outputs!A40="ConverterH","@PART[KA_Converter_250_01H]:AFTER[Karbonite]:NEEDS[RealFuels]",IF(Outputs!A40="ConverterO","@PART[KA_Converter_250_01O]:AFTER[Karbonite]:NEEDS[RealFuels]","ERROR!"))))))&amp;"
{
 MODULE
 {
  name = REGO_ModuleResourceConverter
  ConverterName = "&amp;$E40&amp;"
  StartActionName = Start "&amp;$E40&amp;"
  StopActionName = Stop "&amp;$E40&amp;"
  conversionRate = 1
  inputResources = "&amp;$G40&amp;H40&amp;L40&amp;P40&amp;"
  outputResources = "&amp;T40&amp;X40&amp;AB40&amp;AF40&amp;"
 }
}
")</f>
        <v/>
      </c>
      <c r="C40" s="6" t="str">
        <f>IF(ISBLANK(Outputs!E40),"",IF(Outputs!A40="Distiller","@PART[KA_Distiller_125_01]:AFTER[Karbonite]:NEEDS[RealFuels]",IF(Outputs!A40="DistillerM","@PART[KA_Distiller_125_01M]:AFTER[Karbonite]:NEEDS[RealFuels]",IF(Outputs!A40="ConverterC","@PART[KA_Converter_125_01]:AFTER[Karbonite]:NEEDS[RealFuels]",IF(Outputs!A40="ConverterN","@PART[KA_Converter_125_01N]:AFTER[Karbonite]:NEEDS[RealFuels]",IF(Outputs!A40="ConverterH","@PART[KA_Converter_125_01H]:AFTER[Karbonite]:NEEDS[RealFuels]",IF(Outputs!A40="ConverterO","@PART[KA_Converter_125_01O]:AFTER[Karbonite]:NEEDS[RealFuels]","ERROR!"))))))&amp;"
{
 MODULE
 {
  name = REGO_ModuleResourceConverter
  ConverterName = "&amp;$E40&amp;"
  StartActionName = Start "&amp;$E40&amp;"
  StopActionName = Stop "&amp;$E40&amp;"
  conversionRate = 0.5
  inputResources = "&amp;$G40&amp;I40&amp;M40&amp;Q40&amp;"
  outputResources = "&amp;U40&amp;Y40&amp;AC40&amp;AG40&amp;"
 }
}
")</f>
        <v/>
      </c>
      <c r="E40" t="e">
        <f>IF(ISBLANK(VLOOKUP(Outputs!Q40,Density,6,0)),Outputs!Q40,VLOOKUP(Outputs!Q40,Density,6,0))&amp;IF(ISBLANK(Outputs!U40),"",", "&amp;IF(ISBLANK(VLOOKUP(Outputs!U40,Density,6,0)),Outputs!U40,VLOOKUP(Outputs!U40,Density,6,0)))&amp;IF(ISBLANK(Outputs!Y40),"",", "&amp;IF(ISBLANK(VLOOKUP(Outputs!Y40,Density,6,0)),Outputs!Y40,VLOOKUP(Outputs!Y40,Density,6,0))&amp;IF(ISBLANK(Outputs!AC40),"",", "&amp;IF(ISBLANK(VLOOKUP(Outputs!AC40,Density,6,0)),Outputs!AC40,VLOOKUP(Outputs!AC40,Density,6,0))))</f>
        <v>#N/A</v>
      </c>
      <c r="F40" t="e">
        <f>IF(ISBLANK(VLOOKUP(Outputs!E40,Density,6,0)),Outputs!E40,VLOOKUP(Outputs!E40,Density,6,0))&amp;IF(ISBLANK(Outputs!I40),"",", "&amp;IF(ISBLANK(VLOOKUP(Outputs!I40,Density,6,0)),Outputs!I40,VLOOKUP(Outputs!I40,Density,6,0)))&amp;IF(ISBLANK(Outputs!M40),"",", "&amp;IF(ISBLANK(VLOOKUP(Outputs!M40,Density,6,0)),Outputs!M40,VLOOKUP(Outputs!M40,Density,6,0)))</f>
        <v>#N/A</v>
      </c>
      <c r="G40" t="str">
        <f>IF(ISBLANK(Outputs!E40),"","ElectricCharge, "&amp;Outputs!B40)</f>
        <v/>
      </c>
      <c r="H40" t="str">
        <f>IF(ISBLANK(Outputs!E40),"",", "&amp;Outputs!E40&amp;", "&amp;Outputs!H40)</f>
        <v/>
      </c>
      <c r="I40" t="str">
        <f>IF(ISBLANK(Outputs!E40),"",", "&amp;Outputs!E40&amp;", "&amp;Outputs!H40)</f>
        <v/>
      </c>
      <c r="L40" t="str">
        <f>IF(ISBLANK(Outputs!I40),"",", "&amp;Outputs!I40&amp;", "&amp;Outputs!L40)</f>
        <v/>
      </c>
      <c r="M40" t="str">
        <f>IF(ISBLANK(Outputs!I40),"",", "&amp;Outputs!I40&amp;", "&amp;Outputs!L40)</f>
        <v/>
      </c>
      <c r="P40" t="str">
        <f>IF(ISBLANK(Outputs!M40),"",", "&amp;Outputs!M40&amp;", "&amp;Outputs!P40)</f>
        <v/>
      </c>
      <c r="Q40" t="str">
        <f>IF(ISBLANK(Outputs!M40),"",", "&amp;Outputs!M40&amp;", "&amp;Outputs!P40)</f>
        <v/>
      </c>
      <c r="T40" t="str">
        <f>IF(ISBLANK(Outputs!Q40),"",Outputs!Q40&amp;", "&amp;Outputs!T40&amp;", False")</f>
        <v/>
      </c>
      <c r="U40" t="str">
        <f>IF(ISBLANK(Outputs!Q40),"",Outputs!Q40&amp;",  "&amp;Outputs!T40&amp;", False")</f>
        <v/>
      </c>
      <c r="X40" t="str">
        <f>IF(ISBLANK(Outputs!U40),"",", "&amp;Outputs!U40&amp;", "&amp;Outputs!X40&amp;", True")</f>
        <v/>
      </c>
      <c r="Y40" t="str">
        <f>IF(ISBLANK(Outputs!U40),"",", "&amp;Outputs!U40&amp;", "&amp;Outputs!X40&amp;", True")</f>
        <v/>
      </c>
      <c r="AB40" t="str">
        <f>IF(ISBLANK(Outputs!Y40),"",", "&amp;Outputs!Y40&amp;", "&amp;Outputs!AB40&amp;", True")</f>
        <v/>
      </c>
      <c r="AC40" t="str">
        <f>IF(ISBLANK(Outputs!Y40),"",", "&amp;Outputs!Y40&amp;", "&amp;Outputs!AB40&amp;", True")</f>
        <v/>
      </c>
      <c r="AF40" t="str">
        <f>IF(ISBLANK(Outputs!AC40),"",", "&amp;Outputs!AC40&amp;", "&amp;Outputs!AF40&amp;", True")</f>
        <v/>
      </c>
      <c r="AG40" t="str">
        <f>IF(ISBLANK(Outputs!AC40),"",", "&amp;Outputs!AC40&amp;", "&amp;Outputs!AF40&amp;", True")</f>
        <v/>
      </c>
    </row>
    <row r="41" spans="1:33" ht="15" customHeight="1">
      <c r="A41" t="str">
        <f t="shared" si="1"/>
        <v/>
      </c>
      <c r="B41" s="6" t="str">
        <f>IF(ISBLANK(Outputs!E41),"",IF(Outputs!A41="Distiller","@PART[KA_Distiller_250_01]:AFTER[Karbonite]:NEEDS[RealFuels]",IF(Outputs!A41="DistillerM","@PART[KA_Distiller_250_01M]:AFTER[Karbonite]:NEEDS[RealFuels]",IF(Outputs!A41="ConverterC","@PART[KA_Converter_250_01]:AFTER[Karbonite]:NEEDS[RealFuels]",IF(Outputs!A41="ConverterN","@PART[KA_Converter_250_01N]:AFTER[Karbonite]:NEEDS[RealFuels]",IF(Outputs!A41="ConverterH","@PART[KA_Converter_250_01H]:AFTER[Karbonite]:NEEDS[RealFuels]",IF(Outputs!A41="ConverterO","@PART[KA_Converter_250_01O]:AFTER[Karbonite]:NEEDS[RealFuels]","ERROR!"))))))&amp;"
{
 MODULE
 {
  name = REGO_ModuleResourceConverter
  ConverterName = "&amp;$E41&amp;"
  StartActionName = Start "&amp;$E41&amp;"
  StopActionName = Stop "&amp;$E41&amp;"
  conversionRate = 1
  inputResources = "&amp;$G41&amp;H41&amp;L41&amp;P41&amp;"
  outputResources = "&amp;T41&amp;X41&amp;AB41&amp;AF41&amp;"
 }
}
")</f>
        <v/>
      </c>
      <c r="C41" s="6" t="str">
        <f>IF(ISBLANK(Outputs!E41),"",IF(Outputs!A41="Distiller","@PART[KA_Distiller_125_01]:AFTER[Karbonite]:NEEDS[RealFuels]",IF(Outputs!A41="DistillerM","@PART[KA_Distiller_125_01M]:AFTER[Karbonite]:NEEDS[RealFuels]",IF(Outputs!A41="ConverterC","@PART[KA_Converter_125_01]:AFTER[Karbonite]:NEEDS[RealFuels]",IF(Outputs!A41="ConverterN","@PART[KA_Converter_125_01N]:AFTER[Karbonite]:NEEDS[RealFuels]",IF(Outputs!A41="ConverterH","@PART[KA_Converter_125_01H]:AFTER[Karbonite]:NEEDS[RealFuels]",IF(Outputs!A41="ConverterO","@PART[KA_Converter_125_01O]:AFTER[Karbonite]:NEEDS[RealFuels]","ERROR!"))))))&amp;"
{
 MODULE
 {
  name = REGO_ModuleResourceConverter
  ConverterName = "&amp;$E41&amp;"
  StartActionName = Start "&amp;$E41&amp;"
  StopActionName = Stop "&amp;$E41&amp;"
  conversionRate = 0.5
  inputResources = "&amp;$G41&amp;I41&amp;M41&amp;Q41&amp;"
  outputResources = "&amp;U41&amp;Y41&amp;AC41&amp;AG41&amp;"
 }
}
")</f>
        <v/>
      </c>
      <c r="E41" t="e">
        <f>IF(ISBLANK(VLOOKUP(Outputs!Q41,Density,6,0)),Outputs!Q41,VLOOKUP(Outputs!Q41,Density,6,0))&amp;IF(ISBLANK(Outputs!U41),"",", "&amp;IF(ISBLANK(VLOOKUP(Outputs!U41,Density,6,0)),Outputs!U41,VLOOKUP(Outputs!U41,Density,6,0)))&amp;IF(ISBLANK(Outputs!Y41),"",", "&amp;IF(ISBLANK(VLOOKUP(Outputs!Y41,Density,6,0)),Outputs!Y41,VLOOKUP(Outputs!Y41,Density,6,0))&amp;IF(ISBLANK(Outputs!AC41),"",", "&amp;IF(ISBLANK(VLOOKUP(Outputs!AC41,Density,6,0)),Outputs!AC41,VLOOKUP(Outputs!AC41,Density,6,0))))</f>
        <v>#N/A</v>
      </c>
      <c r="F41" t="e">
        <f>IF(ISBLANK(VLOOKUP(Outputs!E41,Density,6,0)),Outputs!E41,VLOOKUP(Outputs!E41,Density,6,0))&amp;IF(ISBLANK(Outputs!I41),"",", "&amp;IF(ISBLANK(VLOOKUP(Outputs!I41,Density,6,0)),Outputs!I41,VLOOKUP(Outputs!I41,Density,6,0)))&amp;IF(ISBLANK(Outputs!M41),"",", "&amp;IF(ISBLANK(VLOOKUP(Outputs!M41,Density,6,0)),Outputs!M41,VLOOKUP(Outputs!M41,Density,6,0)))</f>
        <v>#N/A</v>
      </c>
      <c r="G41" t="str">
        <f>IF(ISBLANK(Outputs!E41),"","ElectricCharge, "&amp;Outputs!B41)</f>
        <v/>
      </c>
      <c r="H41" t="str">
        <f>IF(ISBLANK(Outputs!E41),"",", "&amp;Outputs!E41&amp;", "&amp;Outputs!H41)</f>
        <v/>
      </c>
      <c r="I41" t="str">
        <f>IF(ISBLANK(Outputs!E41),"",", "&amp;Outputs!E41&amp;", "&amp;Outputs!H41)</f>
        <v/>
      </c>
      <c r="L41" t="str">
        <f>IF(ISBLANK(Outputs!I41),"",", "&amp;Outputs!I41&amp;", "&amp;Outputs!L41)</f>
        <v/>
      </c>
      <c r="M41" t="str">
        <f>IF(ISBLANK(Outputs!I41),"",", "&amp;Outputs!I41&amp;", "&amp;Outputs!L41)</f>
        <v/>
      </c>
      <c r="P41" t="str">
        <f>IF(ISBLANK(Outputs!M41),"",", "&amp;Outputs!M41&amp;", "&amp;Outputs!P41)</f>
        <v/>
      </c>
      <c r="Q41" t="str">
        <f>IF(ISBLANK(Outputs!M41),"",", "&amp;Outputs!M41&amp;", "&amp;Outputs!P41)</f>
        <v/>
      </c>
      <c r="T41" t="str">
        <f>IF(ISBLANK(Outputs!Q41),"",Outputs!Q41&amp;", "&amp;Outputs!T41&amp;", False")</f>
        <v/>
      </c>
      <c r="U41" t="str">
        <f>IF(ISBLANK(Outputs!Q41),"",Outputs!Q41&amp;",  "&amp;Outputs!T41&amp;", False")</f>
        <v/>
      </c>
      <c r="X41" t="str">
        <f>IF(ISBLANK(Outputs!U41),"",", "&amp;Outputs!U41&amp;", "&amp;Outputs!X41&amp;", True")</f>
        <v/>
      </c>
      <c r="Y41" t="str">
        <f>IF(ISBLANK(Outputs!U41),"",", "&amp;Outputs!U41&amp;", "&amp;Outputs!X41&amp;", True")</f>
        <v/>
      </c>
      <c r="AB41" t="str">
        <f>IF(ISBLANK(Outputs!Y41),"",", "&amp;Outputs!Y41&amp;", "&amp;Outputs!AB41&amp;", True")</f>
        <v/>
      </c>
      <c r="AC41" t="str">
        <f>IF(ISBLANK(Outputs!Y41),"",", "&amp;Outputs!Y41&amp;", "&amp;Outputs!AB41&amp;", True")</f>
        <v/>
      </c>
      <c r="AF41" t="str">
        <f>IF(ISBLANK(Outputs!AC41),"",", "&amp;Outputs!AC41&amp;", "&amp;Outputs!AF41&amp;", True")</f>
        <v/>
      </c>
      <c r="AG41" t="str">
        <f>IF(ISBLANK(Outputs!AC41),"",", "&amp;Outputs!AC41&amp;", "&amp;Outputs!AF41&amp;", True")</f>
        <v/>
      </c>
    </row>
    <row r="42" spans="1:33" ht="15" customHeight="1">
      <c r="A42" t="str">
        <f t="shared" si="1"/>
        <v/>
      </c>
      <c r="B42" s="6" t="str">
        <f>IF(ISBLANK(Outputs!E42),"",IF(Outputs!A42="Distiller","@PART[KA_Distiller_250_01]:AFTER[Karbonite]:NEEDS[RealFuels]",IF(Outputs!A42="DistillerM","@PART[KA_Distiller_250_01M]:AFTER[Karbonite]:NEEDS[RealFuels]",IF(Outputs!A42="ConverterC","@PART[KA_Converter_250_01]:AFTER[Karbonite]:NEEDS[RealFuels]",IF(Outputs!A42="ConverterN","@PART[KA_Converter_250_01N]:AFTER[Karbonite]:NEEDS[RealFuels]",IF(Outputs!A42="ConverterH","@PART[KA_Converter_250_01H]:AFTER[Karbonite]:NEEDS[RealFuels]",IF(Outputs!A42="ConverterO","@PART[KA_Converter_250_01O]:AFTER[Karbonite]:NEEDS[RealFuels]","ERROR!"))))))&amp;"
{
 MODULE
 {
  name = REGO_ModuleResourceConverter
  ConverterName = "&amp;$E42&amp;"
  StartActionName = Start "&amp;$E42&amp;"
  StopActionName = Stop "&amp;$E42&amp;"
  conversionRate = 1
  inputResources = "&amp;$G42&amp;H42&amp;L42&amp;P42&amp;"
  outputResources = "&amp;T42&amp;X42&amp;AB42&amp;AF42&amp;"
 }
}
")</f>
        <v/>
      </c>
      <c r="C42" s="6" t="str">
        <f>IF(ISBLANK(Outputs!E42),"",IF(Outputs!A42="Distiller","@PART[KA_Distiller_125_01]:AFTER[Karbonite]:NEEDS[RealFuels]",IF(Outputs!A42="DistillerM","@PART[KA_Distiller_125_01M]:AFTER[Karbonite]:NEEDS[RealFuels]",IF(Outputs!A42="ConverterC","@PART[KA_Converter_125_01]:AFTER[Karbonite]:NEEDS[RealFuels]",IF(Outputs!A42="ConverterN","@PART[KA_Converter_125_01N]:AFTER[Karbonite]:NEEDS[RealFuels]",IF(Outputs!A42="ConverterH","@PART[KA_Converter_125_01H]:AFTER[Karbonite]:NEEDS[RealFuels]",IF(Outputs!A42="ConverterO","@PART[KA_Converter_125_01O]:AFTER[Karbonite]:NEEDS[RealFuels]","ERROR!"))))))&amp;"
{
 MODULE
 {
  name = REGO_ModuleResourceConverter
  ConverterName = "&amp;$E42&amp;"
  StartActionName = Start "&amp;$E42&amp;"
  StopActionName = Stop "&amp;$E42&amp;"
  conversionRate = 0.5
  inputResources = "&amp;$G42&amp;I42&amp;M42&amp;Q42&amp;"
  outputResources = "&amp;U42&amp;Y42&amp;AC42&amp;AG42&amp;"
 }
}
")</f>
        <v/>
      </c>
      <c r="E42" t="e">
        <f>IF(ISBLANK(VLOOKUP(Outputs!Q42,Density,6,0)),Outputs!Q42,VLOOKUP(Outputs!Q42,Density,6,0))&amp;IF(ISBLANK(Outputs!U42),"",", "&amp;IF(ISBLANK(VLOOKUP(Outputs!U42,Density,6,0)),Outputs!U42,VLOOKUP(Outputs!U42,Density,6,0)))&amp;IF(ISBLANK(Outputs!Y42),"",", "&amp;IF(ISBLANK(VLOOKUP(Outputs!Y42,Density,6,0)),Outputs!Y42,VLOOKUP(Outputs!Y42,Density,6,0))&amp;IF(ISBLANK(Outputs!AC42),"",", "&amp;IF(ISBLANK(VLOOKUP(Outputs!AC42,Density,6,0)),Outputs!AC42,VLOOKUP(Outputs!AC42,Density,6,0))))</f>
        <v>#N/A</v>
      </c>
      <c r="F42" t="e">
        <f>IF(ISBLANK(VLOOKUP(Outputs!E42,Density,6,0)),Outputs!E42,VLOOKUP(Outputs!E42,Density,6,0))&amp;IF(ISBLANK(Outputs!I42),"",", "&amp;IF(ISBLANK(VLOOKUP(Outputs!I42,Density,6,0)),Outputs!I42,VLOOKUP(Outputs!I42,Density,6,0)))&amp;IF(ISBLANK(Outputs!M42),"",", "&amp;IF(ISBLANK(VLOOKUP(Outputs!M42,Density,6,0)),Outputs!M42,VLOOKUP(Outputs!M42,Density,6,0)))</f>
        <v>#N/A</v>
      </c>
      <c r="G42" t="str">
        <f>IF(ISBLANK(Outputs!E42),"","ElectricCharge, "&amp;Outputs!B42)</f>
        <v/>
      </c>
      <c r="H42" t="str">
        <f>IF(ISBLANK(Outputs!E42),"",", "&amp;Outputs!E42&amp;", "&amp;Outputs!H42)</f>
        <v/>
      </c>
      <c r="I42" t="str">
        <f>IF(ISBLANK(Outputs!E42),"",", "&amp;Outputs!E42&amp;", "&amp;Outputs!H42)</f>
        <v/>
      </c>
      <c r="L42" t="str">
        <f>IF(ISBLANK(Outputs!I42),"",", "&amp;Outputs!I42&amp;", "&amp;Outputs!L42)</f>
        <v/>
      </c>
      <c r="M42" t="str">
        <f>IF(ISBLANK(Outputs!I42),"",", "&amp;Outputs!I42&amp;", "&amp;Outputs!L42)</f>
        <v/>
      </c>
      <c r="P42" t="str">
        <f>IF(ISBLANK(Outputs!M42),"",", "&amp;Outputs!M42&amp;", "&amp;Outputs!P42)</f>
        <v/>
      </c>
      <c r="Q42" t="str">
        <f>IF(ISBLANK(Outputs!M42),"",", "&amp;Outputs!M42&amp;", "&amp;Outputs!P42)</f>
        <v/>
      </c>
      <c r="T42" t="str">
        <f>IF(ISBLANK(Outputs!Q42),"",Outputs!Q42&amp;", "&amp;Outputs!T42&amp;", False")</f>
        <v/>
      </c>
      <c r="U42" t="str">
        <f>IF(ISBLANK(Outputs!Q42),"",Outputs!Q42&amp;",  "&amp;Outputs!T42&amp;", False")</f>
        <v/>
      </c>
      <c r="X42" t="str">
        <f>IF(ISBLANK(Outputs!U42),"",", "&amp;Outputs!U42&amp;", "&amp;Outputs!X42&amp;", True")</f>
        <v/>
      </c>
      <c r="Y42" t="str">
        <f>IF(ISBLANK(Outputs!U42),"",", "&amp;Outputs!U42&amp;", "&amp;Outputs!X42&amp;", True")</f>
        <v/>
      </c>
      <c r="AB42" t="str">
        <f>IF(ISBLANK(Outputs!Y42),"",", "&amp;Outputs!Y42&amp;", "&amp;Outputs!AB42&amp;", True")</f>
        <v/>
      </c>
      <c r="AC42" t="str">
        <f>IF(ISBLANK(Outputs!Y42),"",", "&amp;Outputs!Y42&amp;", "&amp;Outputs!AB42&amp;", True")</f>
        <v/>
      </c>
      <c r="AF42" t="str">
        <f>IF(ISBLANK(Outputs!AC42),"",", "&amp;Outputs!AC42&amp;", "&amp;Outputs!AF42&amp;", True")</f>
        <v/>
      </c>
      <c r="AG42" t="str">
        <f>IF(ISBLANK(Outputs!AC42),"",", "&amp;Outputs!AC42&amp;", "&amp;Outputs!AF42&amp;", True")</f>
        <v/>
      </c>
    </row>
    <row r="43" spans="1:33" ht="15" customHeight="1">
      <c r="A43" t="str">
        <f t="shared" si="1"/>
        <v/>
      </c>
      <c r="B43" s="6" t="str">
        <f>IF(ISBLANK(Outputs!E43),"",IF(Outputs!A43="Distiller","@PART[KA_Distiller_250_01]:AFTER[Karbonite]:NEEDS[RealFuels]",IF(Outputs!A43="DistillerM","@PART[KA_Distiller_250_01M]:AFTER[Karbonite]:NEEDS[RealFuels]",IF(Outputs!A43="ConverterC","@PART[KA_Converter_250_01]:AFTER[Karbonite]:NEEDS[RealFuels]",IF(Outputs!A43="ConverterN","@PART[KA_Converter_250_01N]:AFTER[Karbonite]:NEEDS[RealFuels]",IF(Outputs!A43="ConverterH","@PART[KA_Converter_250_01H]:AFTER[Karbonite]:NEEDS[RealFuels]",IF(Outputs!A43="ConverterO","@PART[KA_Converter_250_01O]:AFTER[Karbonite]:NEEDS[RealFuels]","ERROR!"))))))&amp;"
{
 MODULE
 {
  name = REGO_ModuleResourceConverter
  ConverterName = "&amp;$E43&amp;"
  StartActionName = Start "&amp;$E43&amp;"
  StopActionName = Stop "&amp;$E43&amp;"
  conversionRate = 1
  inputResources = "&amp;$G43&amp;H43&amp;L43&amp;P43&amp;"
  outputResources = "&amp;T43&amp;X43&amp;AB43&amp;AF43&amp;"
 }
}
")</f>
        <v/>
      </c>
      <c r="C43" s="6" t="str">
        <f>IF(ISBLANK(Outputs!E43),"",IF(Outputs!A43="Distiller","@PART[KA_Distiller_125_01]:AFTER[Karbonite]:NEEDS[RealFuels]",IF(Outputs!A43="DistillerM","@PART[KA_Distiller_125_01M]:AFTER[Karbonite]:NEEDS[RealFuels]",IF(Outputs!A43="ConverterC","@PART[KA_Converter_125_01]:AFTER[Karbonite]:NEEDS[RealFuels]",IF(Outputs!A43="ConverterN","@PART[KA_Converter_125_01N]:AFTER[Karbonite]:NEEDS[RealFuels]",IF(Outputs!A43="ConverterH","@PART[KA_Converter_125_01H]:AFTER[Karbonite]:NEEDS[RealFuels]",IF(Outputs!A43="ConverterO","@PART[KA_Converter_125_01O]:AFTER[Karbonite]:NEEDS[RealFuels]","ERROR!"))))))&amp;"
{
 MODULE
 {
  name = REGO_ModuleResourceConverter
  ConverterName = "&amp;$E43&amp;"
  StartActionName = Start "&amp;$E43&amp;"
  StopActionName = Stop "&amp;$E43&amp;"
  conversionRate = 0.5
  inputResources = "&amp;$G43&amp;I43&amp;M43&amp;Q43&amp;"
  outputResources = "&amp;U43&amp;Y43&amp;AC43&amp;AG43&amp;"
 }
}
")</f>
        <v/>
      </c>
      <c r="E43" t="e">
        <f>IF(ISBLANK(VLOOKUP(Outputs!Q43,Density,6,0)),Outputs!Q43,VLOOKUP(Outputs!Q43,Density,6,0))&amp;IF(ISBLANK(Outputs!U43),"",", "&amp;IF(ISBLANK(VLOOKUP(Outputs!U43,Density,6,0)),Outputs!U43,VLOOKUP(Outputs!U43,Density,6,0)))&amp;IF(ISBLANK(Outputs!Y43),"",", "&amp;IF(ISBLANK(VLOOKUP(Outputs!Y43,Density,6,0)),Outputs!Y43,VLOOKUP(Outputs!Y43,Density,6,0))&amp;IF(ISBLANK(Outputs!AC43),"",", "&amp;IF(ISBLANK(VLOOKUP(Outputs!AC43,Density,6,0)),Outputs!AC43,VLOOKUP(Outputs!AC43,Density,6,0))))</f>
        <v>#N/A</v>
      </c>
      <c r="F43" t="e">
        <f>IF(ISBLANK(VLOOKUP(Outputs!E43,Density,6,0)),Outputs!E43,VLOOKUP(Outputs!E43,Density,6,0))&amp;IF(ISBLANK(Outputs!I43),"",", "&amp;IF(ISBLANK(VLOOKUP(Outputs!I43,Density,6,0)),Outputs!I43,VLOOKUP(Outputs!I43,Density,6,0)))&amp;IF(ISBLANK(Outputs!M43),"",", "&amp;IF(ISBLANK(VLOOKUP(Outputs!M43,Density,6,0)),Outputs!M43,VLOOKUP(Outputs!M43,Density,6,0)))</f>
        <v>#N/A</v>
      </c>
      <c r="G43" t="str">
        <f>IF(ISBLANK(Outputs!E43),"","ElectricCharge, "&amp;Outputs!B43)</f>
        <v/>
      </c>
      <c r="H43" t="str">
        <f>IF(ISBLANK(Outputs!E43),"",", "&amp;Outputs!E43&amp;", "&amp;Outputs!H43)</f>
        <v/>
      </c>
      <c r="I43" t="str">
        <f>IF(ISBLANK(Outputs!E43),"",", "&amp;Outputs!E43&amp;", "&amp;Outputs!H43)</f>
        <v/>
      </c>
      <c r="L43" t="str">
        <f>IF(ISBLANK(Outputs!I43),"",", "&amp;Outputs!I43&amp;", "&amp;Outputs!L43)</f>
        <v/>
      </c>
      <c r="M43" t="str">
        <f>IF(ISBLANK(Outputs!I43),"",", "&amp;Outputs!I43&amp;", "&amp;Outputs!L43)</f>
        <v/>
      </c>
      <c r="P43" t="str">
        <f>IF(ISBLANK(Outputs!M43),"",", "&amp;Outputs!M43&amp;", "&amp;Outputs!P43)</f>
        <v/>
      </c>
      <c r="Q43" t="str">
        <f>IF(ISBLANK(Outputs!M43),"",", "&amp;Outputs!M43&amp;", "&amp;Outputs!P43)</f>
        <v/>
      </c>
      <c r="T43" t="str">
        <f>IF(ISBLANK(Outputs!Q43),"",Outputs!Q43&amp;", "&amp;Outputs!T43&amp;", False")</f>
        <v/>
      </c>
      <c r="U43" t="str">
        <f>IF(ISBLANK(Outputs!Q43),"",Outputs!Q43&amp;",  "&amp;Outputs!T43&amp;", False")</f>
        <v/>
      </c>
      <c r="X43" t="str">
        <f>IF(ISBLANK(Outputs!U43),"",", "&amp;Outputs!U43&amp;", "&amp;Outputs!X43&amp;", True")</f>
        <v/>
      </c>
      <c r="Y43" t="str">
        <f>IF(ISBLANK(Outputs!U43),"",", "&amp;Outputs!U43&amp;", "&amp;Outputs!X43&amp;", True")</f>
        <v/>
      </c>
      <c r="AB43" t="str">
        <f>IF(ISBLANK(Outputs!Y43),"",", "&amp;Outputs!Y43&amp;", "&amp;Outputs!AB43&amp;", True")</f>
        <v/>
      </c>
      <c r="AC43" t="str">
        <f>IF(ISBLANK(Outputs!Y43),"",", "&amp;Outputs!Y43&amp;", "&amp;Outputs!AB43&amp;", True")</f>
        <v/>
      </c>
      <c r="AF43" t="str">
        <f>IF(ISBLANK(Outputs!AC43),"",", "&amp;Outputs!AC43&amp;", "&amp;Outputs!AF43&amp;", True")</f>
        <v/>
      </c>
      <c r="AG43" t="str">
        <f>IF(ISBLANK(Outputs!AC43),"",", "&amp;Outputs!AC43&amp;", "&amp;Outputs!AF43&amp;", True")</f>
        <v/>
      </c>
    </row>
    <row r="44" spans="1:33" ht="15" customHeight="1">
      <c r="A44" t="str">
        <f t="shared" si="1"/>
        <v/>
      </c>
      <c r="B44" s="6" t="str">
        <f>IF(ISBLANK(Outputs!E44),"",IF(Outputs!A44="Distiller","@PART[KA_Distiller_250_01]:AFTER[Karbonite]:NEEDS[RealFuels]",IF(Outputs!A44="DistillerM","@PART[KA_Distiller_250_01M]:AFTER[Karbonite]:NEEDS[RealFuels]",IF(Outputs!A44="ConverterC","@PART[KA_Converter_250_01]:AFTER[Karbonite]:NEEDS[RealFuels]",IF(Outputs!A44="ConverterN","@PART[KA_Converter_250_01N]:AFTER[Karbonite]:NEEDS[RealFuels]",IF(Outputs!A44="ConverterH","@PART[KA_Converter_250_01H]:AFTER[Karbonite]:NEEDS[RealFuels]",IF(Outputs!A44="ConverterO","@PART[KA_Converter_250_01O]:AFTER[Karbonite]:NEEDS[RealFuels]","ERROR!"))))))&amp;"
{
 MODULE
 {
  name = REGO_ModuleResourceConverter
  ConverterName = "&amp;$E44&amp;"
  StartActionName = Start "&amp;$E44&amp;"
  StopActionName = Stop "&amp;$E44&amp;"
  conversionRate = 1
  inputResources = "&amp;$G44&amp;H44&amp;L44&amp;P44&amp;"
  outputResources = "&amp;T44&amp;X44&amp;AB44&amp;AF44&amp;"
 }
}
")</f>
        <v/>
      </c>
      <c r="C44" s="6" t="str">
        <f>IF(ISBLANK(Outputs!E44),"",IF(Outputs!A44="Distiller","@PART[KA_Distiller_125_01]:AFTER[Karbonite]:NEEDS[RealFuels]",IF(Outputs!A44="DistillerM","@PART[KA_Distiller_125_01M]:AFTER[Karbonite]:NEEDS[RealFuels]",IF(Outputs!A44="ConverterC","@PART[KA_Converter_125_01]:AFTER[Karbonite]:NEEDS[RealFuels]",IF(Outputs!A44="ConverterN","@PART[KA_Converter_125_01N]:AFTER[Karbonite]:NEEDS[RealFuels]",IF(Outputs!A44="ConverterH","@PART[KA_Converter_125_01H]:AFTER[Karbonite]:NEEDS[RealFuels]",IF(Outputs!A44="ConverterO","@PART[KA_Converter_125_01O]:AFTER[Karbonite]:NEEDS[RealFuels]","ERROR!"))))))&amp;"
{
 MODULE
 {
  name = REGO_ModuleResourceConverter
  ConverterName = "&amp;$E44&amp;"
  StartActionName = Start "&amp;$E44&amp;"
  StopActionName = Stop "&amp;$E44&amp;"
  conversionRate = 0.5
  inputResources = "&amp;$G44&amp;I44&amp;M44&amp;Q44&amp;"
  outputResources = "&amp;U44&amp;Y44&amp;AC44&amp;AG44&amp;"
 }
}
")</f>
        <v/>
      </c>
      <c r="E44" t="e">
        <f>IF(ISBLANK(VLOOKUP(Outputs!Q44,Density,6,0)),Outputs!Q44,VLOOKUP(Outputs!Q44,Density,6,0))&amp;IF(ISBLANK(Outputs!U44),"",", "&amp;IF(ISBLANK(VLOOKUP(Outputs!U44,Density,6,0)),Outputs!U44,VLOOKUP(Outputs!U44,Density,6,0)))&amp;IF(ISBLANK(Outputs!Y44),"",", "&amp;IF(ISBLANK(VLOOKUP(Outputs!Y44,Density,6,0)),Outputs!Y44,VLOOKUP(Outputs!Y44,Density,6,0))&amp;IF(ISBLANK(Outputs!AC44),"",", "&amp;IF(ISBLANK(VLOOKUP(Outputs!AC44,Density,6,0)),Outputs!AC44,VLOOKUP(Outputs!AC44,Density,6,0))))</f>
        <v>#N/A</v>
      </c>
      <c r="F44" t="e">
        <f>IF(ISBLANK(VLOOKUP(Outputs!E44,Density,6,0)),Outputs!E44,VLOOKUP(Outputs!E44,Density,6,0))&amp;IF(ISBLANK(Outputs!I44),"",", "&amp;IF(ISBLANK(VLOOKUP(Outputs!I44,Density,6,0)),Outputs!I44,VLOOKUP(Outputs!I44,Density,6,0)))&amp;IF(ISBLANK(Outputs!M44),"",", "&amp;IF(ISBLANK(VLOOKUP(Outputs!M44,Density,6,0)),Outputs!M44,VLOOKUP(Outputs!M44,Density,6,0)))</f>
        <v>#N/A</v>
      </c>
      <c r="G44" t="str">
        <f>IF(ISBLANK(Outputs!E44),"","ElectricCharge, "&amp;Outputs!B44)</f>
        <v/>
      </c>
      <c r="H44" t="str">
        <f>IF(ISBLANK(Outputs!E44),"",", "&amp;Outputs!E44&amp;", "&amp;Outputs!H44)</f>
        <v/>
      </c>
      <c r="I44" t="str">
        <f>IF(ISBLANK(Outputs!E44),"",", "&amp;Outputs!E44&amp;", "&amp;Outputs!H44)</f>
        <v/>
      </c>
      <c r="L44" t="str">
        <f>IF(ISBLANK(Outputs!I44),"",", "&amp;Outputs!I44&amp;", "&amp;Outputs!L44)</f>
        <v/>
      </c>
      <c r="M44" t="str">
        <f>IF(ISBLANK(Outputs!I44),"",", "&amp;Outputs!I44&amp;", "&amp;Outputs!L44)</f>
        <v/>
      </c>
      <c r="P44" t="str">
        <f>IF(ISBLANK(Outputs!M44),"",", "&amp;Outputs!M44&amp;", "&amp;Outputs!P44)</f>
        <v/>
      </c>
      <c r="Q44" t="str">
        <f>IF(ISBLANK(Outputs!M44),"",", "&amp;Outputs!M44&amp;", "&amp;Outputs!P44)</f>
        <v/>
      </c>
      <c r="T44" t="str">
        <f>IF(ISBLANK(Outputs!Q44),"",Outputs!Q44&amp;", "&amp;Outputs!T44&amp;", False")</f>
        <v/>
      </c>
      <c r="U44" t="str">
        <f>IF(ISBLANK(Outputs!Q44),"",Outputs!Q44&amp;",  "&amp;Outputs!T44&amp;", False")</f>
        <v/>
      </c>
      <c r="X44" t="str">
        <f>IF(ISBLANK(Outputs!U44),"",", "&amp;Outputs!U44&amp;", "&amp;Outputs!X44&amp;", True")</f>
        <v/>
      </c>
      <c r="Y44" t="str">
        <f>IF(ISBLANK(Outputs!U44),"",", "&amp;Outputs!U44&amp;", "&amp;Outputs!X44&amp;", True")</f>
        <v/>
      </c>
      <c r="AB44" t="str">
        <f>IF(ISBLANK(Outputs!Y44),"",", "&amp;Outputs!Y44&amp;", "&amp;Outputs!AB44&amp;", True")</f>
        <v/>
      </c>
      <c r="AC44" t="str">
        <f>IF(ISBLANK(Outputs!Y44),"",", "&amp;Outputs!Y44&amp;", "&amp;Outputs!AB44&amp;", True")</f>
        <v/>
      </c>
      <c r="AF44" t="str">
        <f>IF(ISBLANK(Outputs!AC44),"",", "&amp;Outputs!AC44&amp;", "&amp;Outputs!AF44&amp;", True")</f>
        <v/>
      </c>
      <c r="AG44" t="str">
        <f>IF(ISBLANK(Outputs!AC44),"",", "&amp;Outputs!AC44&amp;", "&amp;Outputs!AF44&amp;", True")</f>
        <v/>
      </c>
    </row>
    <row r="45" spans="1:33" ht="409">
      <c r="A45" t="str">
        <f t="shared" si="1"/>
        <v/>
      </c>
      <c r="B45" s="6" t="str">
        <f>IF(ISBLANK(Outputs!E45),"",IF(Outputs!A45="Distiller","@PART[KA_Distiller_250_01]:AFTER[Karbonite]:NEEDS[RealFuels]",IF(Outputs!A45="DistillerM","@PART[KA_Distiller_250_01M]:AFTER[Karbonite]:NEEDS[RealFuels]",IF(Outputs!A45="ConverterC","@PART[KA_Converter_250_01]:AFTER[Karbonite]:NEEDS[RealFuels]",IF(Outputs!A45="ConverterN","@PART[KA_Converter_250_01N]:AFTER[Karbonite]:NEEDS[RealFuels]",IF(Outputs!A45="ConverterH","@PART[KA_Converter_250_01H]:AFTER[Karbonite]:NEEDS[RealFuels]",IF(Outputs!A45="ConverterO","@PART[KA_Converter_250_01O]:AFTER[Karbonite]:NEEDS[RealFuels]","ERROR!"))))))&amp;"
{
 MODULE
 {
  name = REGO_ModuleResourceConverter
  ConverterName = "&amp;$E45&amp;"
  StartActionName = Start "&amp;$E45&amp;"
  StopActionName = Stop "&amp;$E45&amp;"
  conversionRate = 1
  inputResources = "&amp;$G45&amp;H45&amp;L45&amp;P45&amp;"
  outputResources = "&amp;T45&amp;X45&amp;AB45&amp;AF45&amp;"
 }
}
")</f>
        <v/>
      </c>
      <c r="C45" s="6" t="str">
        <f>IF(ISBLANK(Outputs!E45),"",IF(Outputs!A45="Distiller","@PART[KA_Distiller_125_01]:AFTER[Karbonite]:NEEDS[RealFuels]",IF(Outputs!A45="DistillerM","@PART[KA_Distiller_125_01M]:AFTER[Karbonite]:NEEDS[RealFuels]",IF(Outputs!A45="ConverterC","@PART[KA_Converter_125_01]:AFTER[Karbonite]:NEEDS[RealFuels]",IF(Outputs!A45="ConverterN","@PART[KA_Converter_125_01N]:AFTER[Karbonite]:NEEDS[RealFuels]",IF(Outputs!A45="ConverterH","@PART[KA_Converter_125_01H]:AFTER[Karbonite]:NEEDS[RealFuels]",IF(Outputs!A45="ConverterO","@PART[KA_Converter_125_01O]:AFTER[Karbonite]:NEEDS[RealFuels]","ERROR!"))))))&amp;"
{
 MODULE
 {
  name = REGO_ModuleResourceConverter
  ConverterName = "&amp;$E45&amp;"
  StartActionName = Start "&amp;$E45&amp;"
  StopActionName = Stop "&amp;$E45&amp;"
  conversionRate = 0.5
  inputResources = "&amp;$G45&amp;I45&amp;M45&amp;Q45&amp;"
  outputResources = "&amp;U45&amp;Y45&amp;AC45&amp;AG45&amp;"
 }
}
")</f>
        <v/>
      </c>
      <c r="E45" t="e">
        <f>IF(ISBLANK(VLOOKUP(Outputs!Q45,Density,6,0)),Outputs!Q45,VLOOKUP(Outputs!Q45,Density,6,0))&amp;IF(ISBLANK(Outputs!U45),"",", "&amp;IF(ISBLANK(VLOOKUP(Outputs!U45,Density,6,0)),Outputs!U45,VLOOKUP(Outputs!U45,Density,6,0)))&amp;IF(ISBLANK(Outputs!Y45),"",", "&amp;IF(ISBLANK(VLOOKUP(Outputs!Y45,Density,6,0)),Outputs!Y45,VLOOKUP(Outputs!Y45,Density,6,0))&amp;IF(ISBLANK(Outputs!AC45),"",", "&amp;IF(ISBLANK(VLOOKUP(Outputs!AC45,Density,6,0)),Outputs!AC45,VLOOKUP(Outputs!AC45,Density,6,0))))</f>
        <v>#N/A</v>
      </c>
      <c r="F45" t="e">
        <f>IF(ISBLANK(VLOOKUP(Outputs!E45,Density,6,0)),Outputs!E45,VLOOKUP(Outputs!E45,Density,6,0))&amp;IF(ISBLANK(Outputs!I45),"",", "&amp;IF(ISBLANK(VLOOKUP(Outputs!I45,Density,6,0)),Outputs!I45,VLOOKUP(Outputs!I45,Density,6,0)))&amp;IF(ISBLANK(Outputs!M45),"",", "&amp;IF(ISBLANK(VLOOKUP(Outputs!M45,Density,6,0)),Outputs!M45,VLOOKUP(Outputs!M45,Density,6,0)))</f>
        <v>#N/A</v>
      </c>
      <c r="G45" t="str">
        <f>IF(ISBLANK(Outputs!E45),"","ElectricCharge, "&amp;Outputs!B45)</f>
        <v/>
      </c>
      <c r="H45" t="str">
        <f>IF(ISBLANK(Outputs!E45),"",", "&amp;Outputs!E45&amp;", "&amp;Outputs!H45)</f>
        <v/>
      </c>
      <c r="I45" t="str">
        <f>IF(ISBLANK(Outputs!E45),"",", "&amp;Outputs!E45&amp;", "&amp;Outputs!H45)</f>
        <v/>
      </c>
      <c r="L45" t="str">
        <f>IF(ISBLANK(Outputs!I45),"",", "&amp;Outputs!I45&amp;", "&amp;Outputs!L45)</f>
        <v/>
      </c>
      <c r="M45" t="str">
        <f>IF(ISBLANK(Outputs!I45),"",", "&amp;Outputs!I45&amp;", "&amp;Outputs!L45)</f>
        <v/>
      </c>
      <c r="P45" t="str">
        <f>IF(ISBLANK(Outputs!M45),"",", "&amp;Outputs!M45&amp;", "&amp;Outputs!P45)</f>
        <v/>
      </c>
      <c r="Q45" t="str">
        <f>IF(ISBLANK(Outputs!M45),"",", "&amp;Outputs!M45&amp;", "&amp;Outputs!P45)</f>
        <v/>
      </c>
      <c r="T45" t="str">
        <f>IF(ISBLANK(Outputs!Q45),"",Outputs!Q45&amp;", "&amp;Outputs!T45&amp;", False")</f>
        <v/>
      </c>
      <c r="U45" t="str">
        <f>IF(ISBLANK(Outputs!Q45),"",Outputs!Q45&amp;",  "&amp;Outputs!T45&amp;", False")</f>
        <v/>
      </c>
      <c r="X45" t="str">
        <f>IF(ISBLANK(Outputs!U45),"",", "&amp;Outputs!U45&amp;", "&amp;Outputs!X45&amp;", True")</f>
        <v/>
      </c>
      <c r="Y45" t="str">
        <f>IF(ISBLANK(Outputs!U45),"",", "&amp;Outputs!U45&amp;", "&amp;Outputs!X45&amp;", True")</f>
        <v/>
      </c>
      <c r="AB45" t="str">
        <f>IF(ISBLANK(Outputs!Y45),"",", "&amp;Outputs!Y45&amp;", "&amp;Outputs!AB45&amp;", True")</f>
        <v/>
      </c>
      <c r="AC45" t="str">
        <f>IF(ISBLANK(Outputs!Y45),"",", "&amp;Outputs!Y45&amp;", "&amp;Outputs!AB45&amp;", True")</f>
        <v/>
      </c>
      <c r="AF45" t="str">
        <f>IF(ISBLANK(Outputs!AC45),"",", "&amp;Outputs!AC45&amp;", "&amp;Outputs!AF45&amp;", True")</f>
        <v/>
      </c>
      <c r="AG45" t="str">
        <f>IF(ISBLANK(Outputs!AC45),"",", "&amp;Outputs!AC45&amp;", "&amp;Outputs!AF45&amp;", True")</f>
        <v/>
      </c>
    </row>
    <row r="46" spans="1:33" ht="409">
      <c r="A46" t="str">
        <f t="shared" si="1"/>
        <v/>
      </c>
      <c r="B46" s="6" t="str">
        <f>IF(ISBLANK(Outputs!E46),"",IF(Outputs!A46="Distiller","@PART[KA_Distiller_250_01]:AFTER[Karbonite]:NEEDS[RealFuels]",IF(Outputs!A46="DistillerM","@PART[KA_Distiller_250_01M]:AFTER[Karbonite]:NEEDS[RealFuels]",IF(Outputs!A46="ConverterC","@PART[KA_Converter_250_01]:AFTER[Karbonite]:NEEDS[RealFuels]",IF(Outputs!A46="ConverterN","@PART[KA_Converter_250_01N]:AFTER[Karbonite]:NEEDS[RealFuels]",IF(Outputs!A46="ConverterH","@PART[KA_Converter_250_01H]:AFTER[Karbonite]:NEEDS[RealFuels]",IF(Outputs!A46="ConverterO","@PART[KA_Converter_250_01O]:AFTER[Karbonite]:NEEDS[RealFuels]","ERROR!"))))))&amp;"
{
 MODULE
 {
  name = REGO_ModuleResourceConverter
  ConverterName = "&amp;$E46&amp;"
  StartActionName = Start "&amp;$E46&amp;"
  StopActionName = Stop "&amp;$E46&amp;"
  conversionRate = 1
  inputResources = "&amp;$G46&amp;H46&amp;L46&amp;P46&amp;"
  outputResources = "&amp;T46&amp;X46&amp;AB46&amp;AF46&amp;"
 }
}
")</f>
        <v/>
      </c>
      <c r="C46" s="6" t="str">
        <f>IF(ISBLANK(Outputs!E46),"",IF(Outputs!A46="Distiller","@PART[KA_Distiller_125_01]:AFTER[Karbonite]:NEEDS[RealFuels]",IF(Outputs!A46="DistillerM","@PART[KA_Distiller_125_01M]:AFTER[Karbonite]:NEEDS[RealFuels]",IF(Outputs!A46="ConverterC","@PART[KA_Converter_125_01]:AFTER[Karbonite]:NEEDS[RealFuels]",IF(Outputs!A46="ConverterN","@PART[KA_Converter_125_01N]:AFTER[Karbonite]:NEEDS[RealFuels]",IF(Outputs!A46="ConverterH","@PART[KA_Converter_125_01H]:AFTER[Karbonite]:NEEDS[RealFuels]",IF(Outputs!A46="ConverterO","@PART[KA_Converter_125_01O]:AFTER[Karbonite]:NEEDS[RealFuels]","ERROR!"))))))&amp;"
{
 MODULE
 {
  name = REGO_ModuleResourceConverter
  ConverterName = "&amp;$E46&amp;"
  StartActionName = Start "&amp;$E46&amp;"
  StopActionName = Stop "&amp;$E46&amp;"
  conversionRate = 0.5
  inputResources = "&amp;$G46&amp;I46&amp;M46&amp;Q46&amp;"
  outputResources = "&amp;U46&amp;Y46&amp;AC46&amp;AG46&amp;"
 }
}
")</f>
        <v/>
      </c>
      <c r="E46" t="e">
        <f>IF(ISBLANK(VLOOKUP(Outputs!Q46,Density,6,0)),Outputs!Q46,VLOOKUP(Outputs!Q46,Density,6,0))&amp;IF(ISBLANK(Outputs!U46),"",", "&amp;IF(ISBLANK(VLOOKUP(Outputs!U46,Density,6,0)),Outputs!U46,VLOOKUP(Outputs!U46,Density,6,0)))&amp;IF(ISBLANK(Outputs!Y46),"",", "&amp;IF(ISBLANK(VLOOKUP(Outputs!Y46,Density,6,0)),Outputs!Y46,VLOOKUP(Outputs!Y46,Density,6,0))&amp;IF(ISBLANK(Outputs!AC46),"",", "&amp;IF(ISBLANK(VLOOKUP(Outputs!AC46,Density,6,0)),Outputs!AC46,VLOOKUP(Outputs!AC46,Density,6,0))))</f>
        <v>#N/A</v>
      </c>
      <c r="F46" t="e">
        <f>IF(ISBLANK(VLOOKUP(Outputs!E46,Density,6,0)),Outputs!E46,VLOOKUP(Outputs!E46,Density,6,0))&amp;IF(ISBLANK(Outputs!I46),"",", "&amp;IF(ISBLANK(VLOOKUP(Outputs!I46,Density,6,0)),Outputs!I46,VLOOKUP(Outputs!I46,Density,6,0)))&amp;IF(ISBLANK(Outputs!M46),"",", "&amp;IF(ISBLANK(VLOOKUP(Outputs!M46,Density,6,0)),Outputs!M46,VLOOKUP(Outputs!M46,Density,6,0)))</f>
        <v>#N/A</v>
      </c>
      <c r="G46" t="str">
        <f>IF(ISBLANK(Outputs!E46),"","ElectricCharge, "&amp;Outputs!B46)</f>
        <v/>
      </c>
      <c r="H46" t="str">
        <f>IF(ISBLANK(Outputs!E46),"",", "&amp;Outputs!E46&amp;", "&amp;Outputs!H46)</f>
        <v/>
      </c>
      <c r="I46" t="str">
        <f>IF(ISBLANK(Outputs!E46),"",", "&amp;Outputs!E46&amp;", "&amp;Outputs!H46)</f>
        <v/>
      </c>
      <c r="L46" t="str">
        <f>IF(ISBLANK(Outputs!I46),"",", "&amp;Outputs!I46&amp;", "&amp;Outputs!L46)</f>
        <v/>
      </c>
      <c r="M46" t="str">
        <f>IF(ISBLANK(Outputs!I46),"",", "&amp;Outputs!I46&amp;", "&amp;Outputs!L46)</f>
        <v/>
      </c>
      <c r="P46" t="str">
        <f>IF(ISBLANK(Outputs!M46),"",", "&amp;Outputs!M46&amp;", "&amp;Outputs!P46)</f>
        <v/>
      </c>
      <c r="Q46" t="str">
        <f>IF(ISBLANK(Outputs!M46),"",", "&amp;Outputs!M46&amp;", "&amp;Outputs!P46)</f>
        <v/>
      </c>
      <c r="T46" t="str">
        <f>IF(ISBLANK(Outputs!Q46),"",Outputs!Q46&amp;", "&amp;Outputs!T46&amp;", False")</f>
        <v/>
      </c>
      <c r="U46" t="str">
        <f>IF(ISBLANK(Outputs!Q46),"",Outputs!Q46&amp;",  "&amp;Outputs!T46&amp;", False")</f>
        <v/>
      </c>
      <c r="X46" t="str">
        <f>IF(ISBLANK(Outputs!U46),"",", "&amp;Outputs!U46&amp;", "&amp;Outputs!X46&amp;", True")</f>
        <v/>
      </c>
      <c r="Y46" t="str">
        <f>IF(ISBLANK(Outputs!U46),"",", "&amp;Outputs!U46&amp;", "&amp;Outputs!X46&amp;", True")</f>
        <v/>
      </c>
      <c r="AB46" t="str">
        <f>IF(ISBLANK(Outputs!Y46),"",", "&amp;Outputs!Y46&amp;", "&amp;Outputs!AB46&amp;", True")</f>
        <v/>
      </c>
      <c r="AC46" t="str">
        <f>IF(ISBLANK(Outputs!Y46),"",", "&amp;Outputs!Y46&amp;", "&amp;Outputs!AB46&amp;", True")</f>
        <v/>
      </c>
      <c r="AF46" t="str">
        <f>IF(ISBLANK(Outputs!AC46),"",", "&amp;Outputs!AC46&amp;", "&amp;Outputs!AF46&amp;", True")</f>
        <v/>
      </c>
      <c r="AG46" t="str">
        <f>IF(ISBLANK(Outputs!AC46),"",", "&amp;Outputs!AC46&amp;", "&amp;Outputs!AF46&amp;", True")</f>
        <v/>
      </c>
    </row>
    <row r="47" spans="1:33" ht="409">
      <c r="A47" t="str">
        <f t="shared" si="1"/>
        <v/>
      </c>
      <c r="B47" s="6" t="str">
        <f>IF(ISBLANK(Outputs!E47),"",IF(Outputs!A47="Distiller","@PART[KA_Distiller_250_01]:AFTER[Karbonite]:NEEDS[RealFuels]",IF(Outputs!A47="DistillerM","@PART[KA_Distiller_250_01M]:AFTER[Karbonite]:NEEDS[RealFuels]",IF(Outputs!A47="ConverterC","@PART[KA_Converter_250_01]:AFTER[Karbonite]:NEEDS[RealFuels]",IF(Outputs!A47="ConverterN","@PART[KA_Converter_250_01N]:AFTER[Karbonite]:NEEDS[RealFuels]",IF(Outputs!A47="ConverterH","@PART[KA_Converter_250_01H]:AFTER[Karbonite]:NEEDS[RealFuels]",IF(Outputs!A47="ConverterO","@PART[KA_Converter_250_01O]:AFTER[Karbonite]:NEEDS[RealFuels]","ERROR!"))))))&amp;"
{
 MODULE
 {
  name = REGO_ModuleResourceConverter
  ConverterName = "&amp;$E47&amp;"
  StartActionName = Start "&amp;$E47&amp;"
  StopActionName = Stop "&amp;$E47&amp;"
  conversionRate = 1
  inputResources = "&amp;$G47&amp;H47&amp;L47&amp;P47&amp;"
  outputResources = "&amp;T47&amp;X47&amp;AB47&amp;AF47&amp;"
 }
}
")</f>
        <v/>
      </c>
      <c r="C47" s="6" t="str">
        <f>IF(ISBLANK(Outputs!E47),"",IF(Outputs!A47="Distiller","@PART[KA_Distiller_125_01]:AFTER[Karbonite]:NEEDS[RealFuels]",IF(Outputs!A47="DistillerM","@PART[KA_Distiller_125_01M]:AFTER[Karbonite]:NEEDS[RealFuels]",IF(Outputs!A47="ConverterC","@PART[KA_Converter_125_01]:AFTER[Karbonite]:NEEDS[RealFuels]",IF(Outputs!A47="ConverterN","@PART[KA_Converter_125_01N]:AFTER[Karbonite]:NEEDS[RealFuels]",IF(Outputs!A47="ConverterH","@PART[KA_Converter_125_01H]:AFTER[Karbonite]:NEEDS[RealFuels]",IF(Outputs!A47="ConverterO","@PART[KA_Converter_125_01O]:AFTER[Karbonite]:NEEDS[RealFuels]","ERROR!"))))))&amp;"
{
 MODULE
 {
  name = REGO_ModuleResourceConverter
  ConverterName = "&amp;$E47&amp;"
  StartActionName = Start "&amp;$E47&amp;"
  StopActionName = Stop "&amp;$E47&amp;"
  conversionRate = 0.5
  inputResources = "&amp;$G47&amp;I47&amp;M47&amp;Q47&amp;"
  outputResources = "&amp;U47&amp;Y47&amp;AC47&amp;AG47&amp;"
 }
}
")</f>
        <v/>
      </c>
      <c r="E47" t="e">
        <f>IF(ISBLANK(VLOOKUP(Outputs!Q47,Density,6,0)),Outputs!Q47,VLOOKUP(Outputs!Q47,Density,6,0))&amp;IF(ISBLANK(Outputs!U47),"",", "&amp;IF(ISBLANK(VLOOKUP(Outputs!U47,Density,6,0)),Outputs!U47,VLOOKUP(Outputs!U47,Density,6,0)))&amp;IF(ISBLANK(Outputs!Y47),"",", "&amp;IF(ISBLANK(VLOOKUP(Outputs!Y47,Density,6,0)),Outputs!Y47,VLOOKUP(Outputs!Y47,Density,6,0))&amp;IF(ISBLANK(Outputs!AC47),"",", "&amp;IF(ISBLANK(VLOOKUP(Outputs!AC47,Density,6,0)),Outputs!AC47,VLOOKUP(Outputs!AC47,Density,6,0))))</f>
        <v>#N/A</v>
      </c>
      <c r="F47" t="e">
        <f>IF(ISBLANK(VLOOKUP(Outputs!E47,Density,6,0)),Outputs!E47,VLOOKUP(Outputs!E47,Density,6,0))&amp;IF(ISBLANK(Outputs!I47),"",", "&amp;IF(ISBLANK(VLOOKUP(Outputs!I47,Density,6,0)),Outputs!I47,VLOOKUP(Outputs!I47,Density,6,0)))&amp;IF(ISBLANK(Outputs!M47),"",", "&amp;IF(ISBLANK(VLOOKUP(Outputs!M47,Density,6,0)),Outputs!M47,VLOOKUP(Outputs!M47,Density,6,0)))</f>
        <v>#N/A</v>
      </c>
      <c r="G47" t="str">
        <f>IF(ISBLANK(Outputs!E47),"","ElectricCharge, "&amp;Outputs!B47)</f>
        <v/>
      </c>
      <c r="H47" t="str">
        <f>IF(ISBLANK(Outputs!E47),"",", "&amp;Outputs!E47&amp;", "&amp;Outputs!H47)</f>
        <v/>
      </c>
      <c r="I47" t="str">
        <f>IF(ISBLANK(Outputs!E47),"",", "&amp;Outputs!E47&amp;", "&amp;Outputs!H47)</f>
        <v/>
      </c>
      <c r="L47" t="str">
        <f>IF(ISBLANK(Outputs!I47),"",", "&amp;Outputs!I47&amp;", "&amp;Outputs!L47)</f>
        <v/>
      </c>
      <c r="M47" t="str">
        <f>IF(ISBLANK(Outputs!I47),"",", "&amp;Outputs!I47&amp;", "&amp;Outputs!L47)</f>
        <v/>
      </c>
      <c r="P47" t="str">
        <f>IF(ISBLANK(Outputs!M47),"",", "&amp;Outputs!M47&amp;", "&amp;Outputs!P47)</f>
        <v/>
      </c>
      <c r="Q47" t="str">
        <f>IF(ISBLANK(Outputs!M47),"",", "&amp;Outputs!M47&amp;", "&amp;Outputs!P47)</f>
        <v/>
      </c>
      <c r="T47" t="str">
        <f>IF(ISBLANK(Outputs!Q47),"",Outputs!Q47&amp;", "&amp;Outputs!T47&amp;", False")</f>
        <v/>
      </c>
      <c r="U47" t="str">
        <f>IF(ISBLANK(Outputs!Q47),"",Outputs!Q47&amp;",  "&amp;Outputs!T47&amp;", False")</f>
        <v/>
      </c>
      <c r="X47" t="str">
        <f>IF(ISBLANK(Outputs!U47),"",", "&amp;Outputs!U47&amp;", "&amp;Outputs!X47&amp;", True")</f>
        <v/>
      </c>
      <c r="Y47" t="str">
        <f>IF(ISBLANK(Outputs!U47),"",", "&amp;Outputs!U47&amp;", "&amp;Outputs!X47&amp;", True")</f>
        <v/>
      </c>
      <c r="AB47" t="str">
        <f>IF(ISBLANK(Outputs!Y47),"",", "&amp;Outputs!Y47&amp;", "&amp;Outputs!AB47&amp;", True")</f>
        <v/>
      </c>
      <c r="AC47" t="str">
        <f>IF(ISBLANK(Outputs!Y47),"",", "&amp;Outputs!Y47&amp;", "&amp;Outputs!AB47&amp;", True")</f>
        <v/>
      </c>
      <c r="AF47" t="str">
        <f>IF(ISBLANK(Outputs!AC47),"",", "&amp;Outputs!AC47&amp;", "&amp;Outputs!AF47&amp;", True")</f>
        <v/>
      </c>
      <c r="AG47" t="str">
        <f>IF(ISBLANK(Outputs!AC47),"",", "&amp;Outputs!AC47&amp;", "&amp;Outputs!AF47&amp;", True")</f>
        <v/>
      </c>
    </row>
    <row r="48" spans="1:33" ht="409">
      <c r="A48" t="str">
        <f t="shared" si="1"/>
        <v/>
      </c>
      <c r="B48" s="6" t="str">
        <f>IF(ISBLANK(Outputs!E48),"",IF(Outputs!A48="Distiller","@PART[KA_Distiller_250_01]:AFTER[Karbonite]:NEEDS[RealFuels]",IF(Outputs!A48="DistillerM","@PART[KA_Distiller_250_01M]:AFTER[Karbonite]:NEEDS[RealFuels]",IF(Outputs!A48="ConverterC","@PART[KA_Converter_250_01]:AFTER[Karbonite]:NEEDS[RealFuels]",IF(Outputs!A48="ConverterN","@PART[KA_Converter_250_01N]:AFTER[Karbonite]:NEEDS[RealFuels]",IF(Outputs!A48="ConverterH","@PART[KA_Converter_250_01H]:AFTER[Karbonite]:NEEDS[RealFuels]",IF(Outputs!A48="ConverterO","@PART[KA_Converter_250_01O]:AFTER[Karbonite]:NEEDS[RealFuels]","ERROR!"))))))&amp;"
{
 MODULE
 {
  name = REGO_ModuleResourceConverter
  ConverterName = "&amp;$E48&amp;"
  StartActionName = Start "&amp;$E48&amp;"
  StopActionName = Stop "&amp;$E48&amp;"
  conversionRate = 1
  inputResources = "&amp;$G48&amp;H48&amp;L48&amp;P48&amp;"
  outputResources = "&amp;T48&amp;X48&amp;AB48&amp;AF48&amp;"
 }
}
")</f>
        <v/>
      </c>
      <c r="C48" s="6" t="str">
        <f>IF(ISBLANK(Outputs!E48),"",IF(Outputs!A48="Distiller","@PART[KA_Distiller_125_01]:AFTER[Karbonite]:NEEDS[RealFuels]",IF(Outputs!A48="DistillerM","@PART[KA_Distiller_125_01M]:AFTER[Karbonite]:NEEDS[RealFuels]",IF(Outputs!A48="ConverterC","@PART[KA_Converter_125_01]:AFTER[Karbonite]:NEEDS[RealFuels]",IF(Outputs!A48="ConverterN","@PART[KA_Converter_125_01N]:AFTER[Karbonite]:NEEDS[RealFuels]",IF(Outputs!A48="ConverterH","@PART[KA_Converter_125_01H]:AFTER[Karbonite]:NEEDS[RealFuels]",IF(Outputs!A48="ConverterO","@PART[KA_Converter_125_01O]:AFTER[Karbonite]:NEEDS[RealFuels]","ERROR!"))))))&amp;"
{
 MODULE
 {
  name = REGO_ModuleResourceConverter
  ConverterName = "&amp;$E48&amp;"
  StartActionName = Start "&amp;$E48&amp;"
  StopActionName = Stop "&amp;$E48&amp;"
  conversionRate = 0.5
  inputResources = "&amp;$G48&amp;I48&amp;M48&amp;Q48&amp;"
  outputResources = "&amp;U48&amp;Y48&amp;AC48&amp;AG48&amp;"
 }
}
")</f>
        <v/>
      </c>
      <c r="E48" t="e">
        <f>IF(ISBLANK(VLOOKUP(Outputs!Q48,Density,6,0)),Outputs!Q48,VLOOKUP(Outputs!Q48,Density,6,0))&amp;IF(ISBLANK(Outputs!U48),"",", "&amp;IF(ISBLANK(VLOOKUP(Outputs!U48,Density,6,0)),Outputs!U48,VLOOKUP(Outputs!U48,Density,6,0)))&amp;IF(ISBLANK(Outputs!Y48),"",", "&amp;IF(ISBLANK(VLOOKUP(Outputs!Y48,Density,6,0)),Outputs!Y48,VLOOKUP(Outputs!Y48,Density,6,0))&amp;IF(ISBLANK(Outputs!AC48),"",", "&amp;IF(ISBLANK(VLOOKUP(Outputs!AC48,Density,6,0)),Outputs!AC48,VLOOKUP(Outputs!AC48,Density,6,0))))</f>
        <v>#N/A</v>
      </c>
      <c r="F48" t="e">
        <f>IF(ISBLANK(VLOOKUP(Outputs!E48,Density,6,0)),Outputs!E48,VLOOKUP(Outputs!E48,Density,6,0))&amp;IF(ISBLANK(Outputs!I48),"",", "&amp;IF(ISBLANK(VLOOKUP(Outputs!I48,Density,6,0)),Outputs!I48,VLOOKUP(Outputs!I48,Density,6,0)))&amp;IF(ISBLANK(Outputs!M48),"",", "&amp;IF(ISBLANK(VLOOKUP(Outputs!M48,Density,6,0)),Outputs!M48,VLOOKUP(Outputs!M48,Density,6,0)))</f>
        <v>#N/A</v>
      </c>
      <c r="G48" t="str">
        <f>IF(ISBLANK(Outputs!E48),"","ElectricCharge, "&amp;Outputs!B48)</f>
        <v/>
      </c>
      <c r="H48" t="str">
        <f>IF(ISBLANK(Outputs!E48),"",", "&amp;Outputs!E48&amp;", "&amp;Outputs!H48)</f>
        <v/>
      </c>
      <c r="I48" t="str">
        <f>IF(ISBLANK(Outputs!E48),"",", "&amp;Outputs!E48&amp;", "&amp;Outputs!H48)</f>
        <v/>
      </c>
      <c r="L48" t="str">
        <f>IF(ISBLANK(Outputs!I48),"",", "&amp;Outputs!I48&amp;", "&amp;Outputs!L48)</f>
        <v/>
      </c>
      <c r="M48" t="str">
        <f>IF(ISBLANK(Outputs!I48),"",", "&amp;Outputs!I48&amp;", "&amp;Outputs!L48)</f>
        <v/>
      </c>
      <c r="P48" t="str">
        <f>IF(ISBLANK(Outputs!M48),"",", "&amp;Outputs!M48&amp;", "&amp;Outputs!P48)</f>
        <v/>
      </c>
      <c r="Q48" t="str">
        <f>IF(ISBLANK(Outputs!M48),"",", "&amp;Outputs!M48&amp;", "&amp;Outputs!P48)</f>
        <v/>
      </c>
      <c r="T48" t="str">
        <f>IF(ISBLANK(Outputs!Q48),"",Outputs!Q48&amp;", "&amp;Outputs!T48&amp;", False")</f>
        <v/>
      </c>
      <c r="U48" t="str">
        <f>IF(ISBLANK(Outputs!Q48),"",Outputs!Q48&amp;",  "&amp;Outputs!T48&amp;", False")</f>
        <v/>
      </c>
      <c r="X48" t="str">
        <f>IF(ISBLANK(Outputs!U48),"",", "&amp;Outputs!U48&amp;", "&amp;Outputs!X48&amp;", True")</f>
        <v/>
      </c>
      <c r="Y48" t="str">
        <f>IF(ISBLANK(Outputs!U48),"",", "&amp;Outputs!U48&amp;", "&amp;Outputs!X48&amp;", True")</f>
        <v/>
      </c>
      <c r="AB48" t="str">
        <f>IF(ISBLANK(Outputs!Y48),"",", "&amp;Outputs!Y48&amp;", "&amp;Outputs!AB48&amp;", True")</f>
        <v/>
      </c>
      <c r="AC48" t="str">
        <f>IF(ISBLANK(Outputs!Y48),"",", "&amp;Outputs!Y48&amp;", "&amp;Outputs!AB48&amp;", True")</f>
        <v/>
      </c>
      <c r="AF48" t="str">
        <f>IF(ISBLANK(Outputs!AC48),"",", "&amp;Outputs!AC48&amp;", "&amp;Outputs!AF48&amp;", True")</f>
        <v/>
      </c>
      <c r="AG48" t="str">
        <f>IF(ISBLANK(Outputs!AC48),"",", "&amp;Outputs!AC48&amp;", "&amp;Outputs!AF48&amp;", True")</f>
        <v/>
      </c>
    </row>
    <row r="49" spans="1:33" ht="409">
      <c r="A49" t="str">
        <f t="shared" si="1"/>
        <v/>
      </c>
      <c r="B49" s="6" t="str">
        <f>IF(ISBLANK(Outputs!E49),"",IF(Outputs!A49="Distiller","@PART[KA_Distiller_250_01]:AFTER[Karbonite]:NEEDS[RealFuels]",IF(Outputs!A49="DistillerM","@PART[KA_Distiller_250_01M]:AFTER[Karbonite]:NEEDS[RealFuels]",IF(Outputs!A49="ConverterC","@PART[KA_Converter_250_01]:AFTER[Karbonite]:NEEDS[RealFuels]",IF(Outputs!A49="ConverterN","@PART[KA_Converter_250_01N]:AFTER[Karbonite]:NEEDS[RealFuels]",IF(Outputs!A49="ConverterH","@PART[KA_Converter_250_01H]:AFTER[Karbonite]:NEEDS[RealFuels]",IF(Outputs!A49="ConverterO","@PART[KA_Converter_250_01O]:AFTER[Karbonite]:NEEDS[RealFuels]","ERROR!"))))))&amp;"
{
 MODULE
 {
  name = REGO_ModuleResourceConverter
  ConverterName = "&amp;$E49&amp;"
  StartActionName = Start "&amp;$E49&amp;"
  StopActionName = Stop "&amp;$E49&amp;"
  conversionRate = 1
  inputResources = "&amp;$G49&amp;H49&amp;L49&amp;P49&amp;"
  outputResources = "&amp;T49&amp;X49&amp;AB49&amp;AF49&amp;"
 }
}
")</f>
        <v/>
      </c>
      <c r="C49" s="6" t="str">
        <f>IF(ISBLANK(Outputs!E49),"",IF(Outputs!A49="Distiller","@PART[KA_Distiller_125_01]:AFTER[Karbonite]:NEEDS[RealFuels]",IF(Outputs!A49="DistillerM","@PART[KA_Distiller_125_01M]:AFTER[Karbonite]:NEEDS[RealFuels]",IF(Outputs!A49="ConverterC","@PART[KA_Converter_125_01]:AFTER[Karbonite]:NEEDS[RealFuels]",IF(Outputs!A49="ConverterN","@PART[KA_Converter_125_01N]:AFTER[Karbonite]:NEEDS[RealFuels]",IF(Outputs!A49="ConverterH","@PART[KA_Converter_125_01H]:AFTER[Karbonite]:NEEDS[RealFuels]",IF(Outputs!A49="ConverterO","@PART[KA_Converter_125_01O]:AFTER[Karbonite]:NEEDS[RealFuels]","ERROR!"))))))&amp;"
{
 MODULE
 {
  name = REGO_ModuleResourceConverter
  ConverterName = "&amp;$E49&amp;"
  StartActionName = Start "&amp;$E49&amp;"
  StopActionName = Stop "&amp;$E49&amp;"
  conversionRate = 0.5
  inputResources = "&amp;$G49&amp;I49&amp;M49&amp;Q49&amp;"
  outputResources = "&amp;U49&amp;Y49&amp;AC49&amp;AG49&amp;"
 }
}
")</f>
        <v/>
      </c>
      <c r="E49" t="e">
        <f>IF(ISBLANK(VLOOKUP(Outputs!Q49,Density,6,0)),Outputs!Q49,VLOOKUP(Outputs!Q49,Density,6,0))&amp;IF(ISBLANK(Outputs!U49),"",", "&amp;IF(ISBLANK(VLOOKUP(Outputs!U49,Density,6,0)),Outputs!U49,VLOOKUP(Outputs!U49,Density,6,0)))&amp;IF(ISBLANK(Outputs!Y49),"",", "&amp;IF(ISBLANK(VLOOKUP(Outputs!Y49,Density,6,0)),Outputs!Y49,VLOOKUP(Outputs!Y49,Density,6,0))&amp;IF(ISBLANK(Outputs!AC49),"",", "&amp;IF(ISBLANK(VLOOKUP(Outputs!AC49,Density,6,0)),Outputs!AC49,VLOOKUP(Outputs!AC49,Density,6,0))))</f>
        <v>#N/A</v>
      </c>
      <c r="F49" t="e">
        <f>IF(ISBLANK(VLOOKUP(Outputs!E49,Density,6,0)),Outputs!E49,VLOOKUP(Outputs!E49,Density,6,0))&amp;IF(ISBLANK(Outputs!I49),"",", "&amp;IF(ISBLANK(VLOOKUP(Outputs!I49,Density,6,0)),Outputs!I49,VLOOKUP(Outputs!I49,Density,6,0)))&amp;IF(ISBLANK(Outputs!M49),"",", "&amp;IF(ISBLANK(VLOOKUP(Outputs!M49,Density,6,0)),Outputs!M49,VLOOKUP(Outputs!M49,Density,6,0)))</f>
        <v>#N/A</v>
      </c>
      <c r="G49" t="str">
        <f>IF(ISBLANK(Outputs!E49),"","ElectricCharge, "&amp;Outputs!B49)</f>
        <v/>
      </c>
      <c r="H49" t="str">
        <f>IF(ISBLANK(Outputs!E49),"",", "&amp;Outputs!E49&amp;", "&amp;Outputs!H49)</f>
        <v/>
      </c>
      <c r="I49" t="str">
        <f>IF(ISBLANK(Outputs!E49),"",", "&amp;Outputs!E49&amp;", "&amp;Outputs!H49)</f>
        <v/>
      </c>
      <c r="L49" t="str">
        <f>IF(ISBLANK(Outputs!I49),"",", "&amp;Outputs!I49&amp;", "&amp;Outputs!L49)</f>
        <v/>
      </c>
      <c r="M49" t="str">
        <f>IF(ISBLANK(Outputs!I49),"",", "&amp;Outputs!I49&amp;", "&amp;Outputs!L49)</f>
        <v/>
      </c>
      <c r="P49" t="str">
        <f>IF(ISBLANK(Outputs!M49),"",", "&amp;Outputs!M49&amp;", "&amp;Outputs!P49)</f>
        <v/>
      </c>
      <c r="Q49" t="str">
        <f>IF(ISBLANK(Outputs!M49),"",", "&amp;Outputs!M49&amp;", "&amp;Outputs!P49)</f>
        <v/>
      </c>
      <c r="T49" t="str">
        <f>IF(ISBLANK(Outputs!Q49),"",Outputs!Q49&amp;", "&amp;Outputs!T49&amp;", False")</f>
        <v/>
      </c>
      <c r="U49" t="str">
        <f>IF(ISBLANK(Outputs!Q49),"",Outputs!Q49&amp;",  "&amp;Outputs!T49&amp;", False")</f>
        <v/>
      </c>
      <c r="X49" t="str">
        <f>IF(ISBLANK(Outputs!U49),"",", "&amp;Outputs!U49&amp;", "&amp;Outputs!X49&amp;", True")</f>
        <v/>
      </c>
      <c r="Y49" t="str">
        <f>IF(ISBLANK(Outputs!U49),"",", "&amp;Outputs!U49&amp;", "&amp;Outputs!X49&amp;", True")</f>
        <v/>
      </c>
      <c r="AB49" t="str">
        <f>IF(ISBLANK(Outputs!Y49),"",", "&amp;Outputs!Y49&amp;", "&amp;Outputs!AB49&amp;", True")</f>
        <v/>
      </c>
      <c r="AC49" t="str">
        <f>IF(ISBLANK(Outputs!Y49),"",", "&amp;Outputs!Y49&amp;", "&amp;Outputs!AB49&amp;", True")</f>
        <v/>
      </c>
      <c r="AF49" t="str">
        <f>IF(ISBLANK(Outputs!AC49),"",", "&amp;Outputs!AC49&amp;", "&amp;Outputs!AF49&amp;", True")</f>
        <v/>
      </c>
      <c r="AG49" t="str">
        <f>IF(ISBLANK(Outputs!AC49),"",", "&amp;Outputs!AC49&amp;", "&amp;Outputs!AF49&amp;", True")</f>
        <v/>
      </c>
    </row>
    <row r="50" spans="1:33" ht="409">
      <c r="A50" t="str">
        <f t="shared" si="1"/>
        <v/>
      </c>
      <c r="B50" s="6" t="str">
        <f>IF(ISBLANK(Outputs!E50),"",IF(Outputs!A50="Distiller","@PART[KA_Distiller_250_01]:AFTER[Karbonite]:NEEDS[RealFuels]",IF(Outputs!A50="DistillerM","@PART[KA_Distiller_250_01M]:AFTER[Karbonite]:NEEDS[RealFuels]",IF(Outputs!A50="ConverterC","@PART[KA_Converter_250_01]:AFTER[Karbonite]:NEEDS[RealFuels]",IF(Outputs!A50="ConverterN","@PART[KA_Converter_250_01N]:AFTER[Karbonite]:NEEDS[RealFuels]",IF(Outputs!A50="ConverterH","@PART[KA_Converter_250_01H]:AFTER[Karbonite]:NEEDS[RealFuels]",IF(Outputs!A50="ConverterO","@PART[KA_Converter_250_01O]:AFTER[Karbonite]:NEEDS[RealFuels]","ERROR!"))))))&amp;"
{
 MODULE
 {
  name = REGO_ModuleResourceConverter
  ConverterName = "&amp;$E50&amp;"
  StartActionName = Start "&amp;$E50&amp;"
  StopActionName = Stop "&amp;$E50&amp;"
  conversionRate = 1
  inputResources = "&amp;$G50&amp;H50&amp;L50&amp;P50&amp;"
  outputResources = "&amp;T50&amp;X50&amp;AB50&amp;AF50&amp;"
 }
}
")</f>
        <v/>
      </c>
      <c r="C50" s="6" t="str">
        <f>IF(ISBLANK(Outputs!E50),"",IF(Outputs!A50="Distiller","@PART[KA_Distiller_125_01]:AFTER[Karbonite]:NEEDS[RealFuels]",IF(Outputs!A50="DistillerM","@PART[KA_Distiller_125_01M]:AFTER[Karbonite]:NEEDS[RealFuels]",IF(Outputs!A50="ConverterC","@PART[KA_Converter_125_01]:AFTER[Karbonite]:NEEDS[RealFuels]",IF(Outputs!A50="ConverterN","@PART[KA_Converter_125_01N]:AFTER[Karbonite]:NEEDS[RealFuels]",IF(Outputs!A50="ConverterH","@PART[KA_Converter_125_01H]:AFTER[Karbonite]:NEEDS[RealFuels]",IF(Outputs!A50="ConverterO","@PART[KA_Converter_125_01O]:AFTER[Karbonite]:NEEDS[RealFuels]","ERROR!"))))))&amp;"
{
 MODULE
 {
  name = REGO_ModuleResourceConverter
  ConverterName = "&amp;$E50&amp;"
  StartActionName = Start "&amp;$E50&amp;"
  StopActionName = Stop "&amp;$E50&amp;"
  conversionRate = 0.5
  inputResources = "&amp;$G50&amp;I50&amp;M50&amp;Q50&amp;"
  outputResources = "&amp;U50&amp;Y50&amp;AC50&amp;AG50&amp;"
 }
}
")</f>
        <v/>
      </c>
      <c r="E50" t="e">
        <f>IF(ISBLANK(VLOOKUP(Outputs!Q50,Density,6,0)),Outputs!Q50,VLOOKUP(Outputs!Q50,Density,6,0))&amp;IF(ISBLANK(Outputs!U50),"",", "&amp;IF(ISBLANK(VLOOKUP(Outputs!U50,Density,6,0)),Outputs!U50,VLOOKUP(Outputs!U50,Density,6,0)))&amp;IF(ISBLANK(Outputs!Y50),"",", "&amp;IF(ISBLANK(VLOOKUP(Outputs!Y50,Density,6,0)),Outputs!Y50,VLOOKUP(Outputs!Y50,Density,6,0))&amp;IF(ISBLANK(Outputs!AC50),"",", "&amp;IF(ISBLANK(VLOOKUP(Outputs!AC50,Density,6,0)),Outputs!AC50,VLOOKUP(Outputs!AC50,Density,6,0))))</f>
        <v>#N/A</v>
      </c>
      <c r="F50" t="e">
        <f>IF(ISBLANK(VLOOKUP(Outputs!E50,Density,6,0)),Outputs!E50,VLOOKUP(Outputs!E50,Density,6,0))&amp;IF(ISBLANK(Outputs!I50),"",", "&amp;IF(ISBLANK(VLOOKUP(Outputs!I50,Density,6,0)),Outputs!I50,VLOOKUP(Outputs!I50,Density,6,0)))&amp;IF(ISBLANK(Outputs!M50),"",", "&amp;IF(ISBLANK(VLOOKUP(Outputs!M50,Density,6,0)),Outputs!M50,VLOOKUP(Outputs!M50,Density,6,0)))</f>
        <v>#N/A</v>
      </c>
      <c r="G50" t="str">
        <f>IF(ISBLANK(Outputs!E50),"","ElectricCharge, "&amp;Outputs!B50)</f>
        <v/>
      </c>
      <c r="H50" t="str">
        <f>IF(ISBLANK(Outputs!E50),"",", "&amp;Outputs!E50&amp;", "&amp;Outputs!H50)</f>
        <v/>
      </c>
      <c r="I50" t="str">
        <f>IF(ISBLANK(Outputs!E50),"",", "&amp;Outputs!E50&amp;", "&amp;Outputs!H50)</f>
        <v/>
      </c>
      <c r="L50" t="str">
        <f>IF(ISBLANK(Outputs!I50),"",", "&amp;Outputs!I50&amp;", "&amp;Outputs!L50)</f>
        <v/>
      </c>
      <c r="M50" t="str">
        <f>IF(ISBLANK(Outputs!I50),"",", "&amp;Outputs!I50&amp;", "&amp;Outputs!L50)</f>
        <v/>
      </c>
      <c r="P50" t="str">
        <f>IF(ISBLANK(Outputs!M50),"",", "&amp;Outputs!M50&amp;", "&amp;Outputs!P50)</f>
        <v/>
      </c>
      <c r="Q50" t="str">
        <f>IF(ISBLANK(Outputs!M50),"",", "&amp;Outputs!M50&amp;", "&amp;Outputs!P50)</f>
        <v/>
      </c>
      <c r="T50" t="str">
        <f>IF(ISBLANK(Outputs!Q50),"",Outputs!Q50&amp;", "&amp;Outputs!T50&amp;", False")</f>
        <v/>
      </c>
      <c r="U50" t="str">
        <f>IF(ISBLANK(Outputs!Q50),"",Outputs!Q50&amp;",  "&amp;Outputs!T50&amp;", False")</f>
        <v/>
      </c>
      <c r="X50" t="str">
        <f>IF(ISBLANK(Outputs!U50),"",", "&amp;Outputs!U50&amp;", "&amp;Outputs!X50&amp;", True")</f>
        <v/>
      </c>
      <c r="Y50" t="str">
        <f>IF(ISBLANK(Outputs!U50),"",", "&amp;Outputs!U50&amp;", "&amp;Outputs!X50&amp;", True")</f>
        <v/>
      </c>
      <c r="AB50" t="str">
        <f>IF(ISBLANK(Outputs!Y50),"",", "&amp;Outputs!Y50&amp;", "&amp;Outputs!AB50&amp;", True")</f>
        <v/>
      </c>
      <c r="AC50" t="str">
        <f>IF(ISBLANK(Outputs!Y50),"",", "&amp;Outputs!Y50&amp;", "&amp;Outputs!AB50&amp;", True")</f>
        <v/>
      </c>
      <c r="AF50" t="str">
        <f>IF(ISBLANK(Outputs!AC50),"",", "&amp;Outputs!AC50&amp;", "&amp;Outputs!AF50&amp;", True")</f>
        <v/>
      </c>
      <c r="AG50" t="str">
        <f>IF(ISBLANK(Outputs!AC50),"",", "&amp;Outputs!AC50&amp;", "&amp;Outputs!AF50&amp;", True")</f>
        <v/>
      </c>
    </row>
    <row r="51" spans="1:33" ht="409">
      <c r="A51" t="str">
        <f t="shared" si="1"/>
        <v/>
      </c>
      <c r="B51" s="6" t="str">
        <f>IF(ISBLANK(Outputs!E51),"",IF(Outputs!A51="Distiller","@PART[KA_Distiller_250_01]:AFTER[Karbonite]:NEEDS[RealFuels]",IF(Outputs!A51="DistillerM","@PART[KA_Distiller_250_01M]:AFTER[Karbonite]:NEEDS[RealFuels]",IF(Outputs!A51="ConverterC","@PART[KA_Converter_250_01]:AFTER[Karbonite]:NEEDS[RealFuels]",IF(Outputs!A51="ConverterN","@PART[KA_Converter_250_01N]:AFTER[Karbonite]:NEEDS[RealFuels]",IF(Outputs!A51="ConverterH","@PART[KA_Converter_250_01H]:AFTER[Karbonite]:NEEDS[RealFuels]",IF(Outputs!A51="ConverterO","@PART[KA_Converter_250_01O]:AFTER[Karbonite]:NEEDS[RealFuels]","ERROR!"))))))&amp;"
{
 MODULE
 {
  name = REGO_ModuleResourceConverter
  ConverterName = "&amp;$E51&amp;"
  StartActionName = Start "&amp;$E51&amp;"
  StopActionName = Stop "&amp;$E51&amp;"
  conversionRate = 1
  inputResources = "&amp;$G51&amp;H51&amp;L51&amp;P51&amp;"
  outputResources = "&amp;T51&amp;X51&amp;AB51&amp;AF51&amp;"
 }
}
")</f>
        <v/>
      </c>
      <c r="C51" s="6" t="str">
        <f>IF(ISBLANK(Outputs!E51),"",IF(Outputs!A51="Distiller","@PART[KA_Distiller_125_01]:AFTER[Karbonite]:NEEDS[RealFuels]",IF(Outputs!A51="DistillerM","@PART[KA_Distiller_125_01M]:AFTER[Karbonite]:NEEDS[RealFuels]",IF(Outputs!A51="ConverterC","@PART[KA_Converter_125_01]:AFTER[Karbonite]:NEEDS[RealFuels]",IF(Outputs!A51="ConverterN","@PART[KA_Converter_125_01N]:AFTER[Karbonite]:NEEDS[RealFuels]",IF(Outputs!A51="ConverterH","@PART[KA_Converter_125_01H]:AFTER[Karbonite]:NEEDS[RealFuels]",IF(Outputs!A51="ConverterO","@PART[KA_Converter_125_01O]:AFTER[Karbonite]:NEEDS[RealFuels]","ERROR!"))))))&amp;"
{
 MODULE
 {
  name = REGO_ModuleResourceConverter
  ConverterName = "&amp;$E51&amp;"
  StartActionName = Start "&amp;$E51&amp;"
  StopActionName = Stop "&amp;$E51&amp;"
  conversionRate = 0.5
  inputResources = "&amp;$G51&amp;I51&amp;M51&amp;Q51&amp;"
  outputResources = "&amp;U51&amp;Y51&amp;AC51&amp;AG51&amp;"
 }
}
")</f>
        <v/>
      </c>
      <c r="E51" t="e">
        <f>IF(ISBLANK(VLOOKUP(Outputs!Q51,Density,6,0)),Outputs!Q51,VLOOKUP(Outputs!Q51,Density,6,0))&amp;IF(ISBLANK(Outputs!U51),"",", "&amp;IF(ISBLANK(VLOOKUP(Outputs!U51,Density,6,0)),Outputs!U51,VLOOKUP(Outputs!U51,Density,6,0)))&amp;IF(ISBLANK(Outputs!Y51),"",", "&amp;IF(ISBLANK(VLOOKUP(Outputs!Y51,Density,6,0)),Outputs!Y51,VLOOKUP(Outputs!Y51,Density,6,0))&amp;IF(ISBLANK(Outputs!AC51),"",", "&amp;IF(ISBLANK(VLOOKUP(Outputs!AC51,Density,6,0)),Outputs!AC51,VLOOKUP(Outputs!AC51,Density,6,0))))</f>
        <v>#N/A</v>
      </c>
      <c r="F51" t="e">
        <f>IF(ISBLANK(VLOOKUP(Outputs!E51,Density,6,0)),Outputs!E51,VLOOKUP(Outputs!E51,Density,6,0))&amp;IF(ISBLANK(Outputs!I51),"",", "&amp;IF(ISBLANK(VLOOKUP(Outputs!I51,Density,6,0)),Outputs!I51,VLOOKUP(Outputs!I51,Density,6,0)))&amp;IF(ISBLANK(Outputs!M51),"",", "&amp;IF(ISBLANK(VLOOKUP(Outputs!M51,Density,6,0)),Outputs!M51,VLOOKUP(Outputs!M51,Density,6,0)))</f>
        <v>#N/A</v>
      </c>
      <c r="G51" t="str">
        <f>IF(ISBLANK(Outputs!E51),"","ElectricCharge, "&amp;Outputs!B51)</f>
        <v/>
      </c>
      <c r="H51" t="str">
        <f>IF(ISBLANK(Outputs!E51),"",", "&amp;Outputs!E51&amp;", "&amp;Outputs!H51)</f>
        <v/>
      </c>
      <c r="I51" t="str">
        <f>IF(ISBLANK(Outputs!E51),"",", "&amp;Outputs!E51&amp;", "&amp;Outputs!H51)</f>
        <v/>
      </c>
      <c r="L51" t="str">
        <f>IF(ISBLANK(Outputs!I51),"",", "&amp;Outputs!I51&amp;", "&amp;Outputs!L51)</f>
        <v/>
      </c>
      <c r="M51" t="str">
        <f>IF(ISBLANK(Outputs!I51),"",", "&amp;Outputs!I51&amp;", "&amp;Outputs!L51)</f>
        <v/>
      </c>
      <c r="P51" t="str">
        <f>IF(ISBLANK(Outputs!M51),"",", "&amp;Outputs!M51&amp;", "&amp;Outputs!P51)</f>
        <v/>
      </c>
      <c r="Q51" t="str">
        <f>IF(ISBLANK(Outputs!M51),"",", "&amp;Outputs!M51&amp;", "&amp;Outputs!P51)</f>
        <v/>
      </c>
      <c r="T51" t="str">
        <f>IF(ISBLANK(Outputs!Q51),"",Outputs!Q51&amp;", "&amp;Outputs!T51&amp;", False")</f>
        <v/>
      </c>
      <c r="U51" t="str">
        <f>IF(ISBLANK(Outputs!Q51),"",Outputs!Q51&amp;",  "&amp;Outputs!T51&amp;", False")</f>
        <v/>
      </c>
      <c r="X51" t="str">
        <f>IF(ISBLANK(Outputs!U51),"",", "&amp;Outputs!U51&amp;", "&amp;Outputs!X51&amp;", True")</f>
        <v/>
      </c>
      <c r="Y51" t="str">
        <f>IF(ISBLANK(Outputs!U51),"",", "&amp;Outputs!U51&amp;", "&amp;Outputs!X51&amp;", True")</f>
        <v/>
      </c>
      <c r="AB51" t="str">
        <f>IF(ISBLANK(Outputs!Y51),"",", "&amp;Outputs!Y51&amp;", "&amp;Outputs!AB51&amp;", True")</f>
        <v/>
      </c>
      <c r="AC51" t="str">
        <f>IF(ISBLANK(Outputs!Y51),"",", "&amp;Outputs!Y51&amp;", "&amp;Outputs!AB51&amp;", True")</f>
        <v/>
      </c>
      <c r="AF51" t="str">
        <f>IF(ISBLANK(Outputs!AC51),"",", "&amp;Outputs!AC51&amp;", "&amp;Outputs!AF51&amp;", True")</f>
        <v/>
      </c>
      <c r="AG51" t="str">
        <f>IF(ISBLANK(Outputs!AC51),"",", "&amp;Outputs!AC51&amp;", "&amp;Outputs!AF51&amp;", True")</f>
        <v/>
      </c>
    </row>
    <row r="52" spans="1:33" ht="409">
      <c r="A52" t="str">
        <f t="shared" si="1"/>
        <v/>
      </c>
      <c r="B52" s="6" t="str">
        <f>IF(ISBLANK(Outputs!E52),"",IF(Outputs!A52="Distiller","@PART[KA_Distiller_250_01]:AFTER[Karbonite]:NEEDS[RealFuels]",IF(Outputs!A52="DistillerM","@PART[KA_Distiller_250_01M]:AFTER[Karbonite]:NEEDS[RealFuels]",IF(Outputs!A52="ConverterC","@PART[KA_Converter_250_01]:AFTER[Karbonite]:NEEDS[RealFuels]",IF(Outputs!A52="ConverterN","@PART[KA_Converter_250_01N]:AFTER[Karbonite]:NEEDS[RealFuels]",IF(Outputs!A52="ConverterH","@PART[KA_Converter_250_01H]:AFTER[Karbonite]:NEEDS[RealFuels]",IF(Outputs!A52="ConverterO","@PART[KA_Converter_250_01O]:AFTER[Karbonite]:NEEDS[RealFuels]","ERROR!"))))))&amp;"
{
 MODULE
 {
  name = REGO_ModuleResourceConverter
  ConverterName = "&amp;$E52&amp;"
  StartActionName = Start "&amp;$E52&amp;"
  StopActionName = Stop "&amp;$E52&amp;"
  conversionRate = 1
  inputResources = "&amp;$G52&amp;H52&amp;L52&amp;P52&amp;"
  outputResources = "&amp;T52&amp;X52&amp;AB52&amp;AF52&amp;"
 }
}
")</f>
        <v/>
      </c>
      <c r="C52" s="6" t="str">
        <f>IF(ISBLANK(Outputs!E52),"",IF(Outputs!A52="Distiller","@PART[KA_Distiller_125_01]:AFTER[Karbonite]:NEEDS[RealFuels]",IF(Outputs!A52="DistillerM","@PART[KA_Distiller_125_01M]:AFTER[Karbonite]:NEEDS[RealFuels]",IF(Outputs!A52="ConverterC","@PART[KA_Converter_125_01]:AFTER[Karbonite]:NEEDS[RealFuels]",IF(Outputs!A52="ConverterN","@PART[KA_Converter_125_01N]:AFTER[Karbonite]:NEEDS[RealFuels]",IF(Outputs!A52="ConverterH","@PART[KA_Converter_125_01H]:AFTER[Karbonite]:NEEDS[RealFuels]",IF(Outputs!A52="ConverterO","@PART[KA_Converter_125_01O]:AFTER[Karbonite]:NEEDS[RealFuels]","ERROR!"))))))&amp;"
{
 MODULE
 {
  name = REGO_ModuleResourceConverter
  ConverterName = "&amp;$E52&amp;"
  StartActionName = Start "&amp;$E52&amp;"
  StopActionName = Stop "&amp;$E52&amp;"
  conversionRate = 0.5
  inputResources = "&amp;$G52&amp;I52&amp;M52&amp;Q52&amp;"
  outputResources = "&amp;U52&amp;Y52&amp;AC52&amp;AG52&amp;"
 }
}
")</f>
        <v/>
      </c>
      <c r="E52" t="e">
        <f>IF(ISBLANK(VLOOKUP(Outputs!Q52,Density,6,0)),Outputs!Q52,VLOOKUP(Outputs!Q52,Density,6,0))&amp;IF(ISBLANK(Outputs!U52),"",", "&amp;IF(ISBLANK(VLOOKUP(Outputs!U52,Density,6,0)),Outputs!U52,VLOOKUP(Outputs!U52,Density,6,0)))&amp;IF(ISBLANK(Outputs!Y52),"",", "&amp;IF(ISBLANK(VLOOKUP(Outputs!Y52,Density,6,0)),Outputs!Y52,VLOOKUP(Outputs!Y52,Density,6,0))&amp;IF(ISBLANK(Outputs!AC52),"",", "&amp;IF(ISBLANK(VLOOKUP(Outputs!AC52,Density,6,0)),Outputs!AC52,VLOOKUP(Outputs!AC52,Density,6,0))))</f>
        <v>#N/A</v>
      </c>
      <c r="F52" t="e">
        <f>IF(ISBLANK(VLOOKUP(Outputs!E52,Density,6,0)),Outputs!E52,VLOOKUP(Outputs!E52,Density,6,0))&amp;IF(ISBLANK(Outputs!I52),"",", "&amp;IF(ISBLANK(VLOOKUP(Outputs!I52,Density,6,0)),Outputs!I52,VLOOKUP(Outputs!I52,Density,6,0)))&amp;IF(ISBLANK(Outputs!M52),"",", "&amp;IF(ISBLANK(VLOOKUP(Outputs!M52,Density,6,0)),Outputs!M52,VLOOKUP(Outputs!M52,Density,6,0)))</f>
        <v>#N/A</v>
      </c>
      <c r="G52" t="str">
        <f>IF(ISBLANK(Outputs!E52),"","ElectricCharge, "&amp;Outputs!B52)</f>
        <v/>
      </c>
      <c r="H52" t="str">
        <f>IF(ISBLANK(Outputs!E52),"",", "&amp;Outputs!E52&amp;", "&amp;Outputs!H52)</f>
        <v/>
      </c>
      <c r="I52" t="str">
        <f>IF(ISBLANK(Outputs!E52),"",", "&amp;Outputs!E52&amp;", "&amp;Outputs!H52)</f>
        <v/>
      </c>
      <c r="L52" t="str">
        <f>IF(ISBLANK(Outputs!I52),"",", "&amp;Outputs!I52&amp;", "&amp;Outputs!L52)</f>
        <v/>
      </c>
      <c r="M52" t="str">
        <f>IF(ISBLANK(Outputs!I52),"",", "&amp;Outputs!I52&amp;", "&amp;Outputs!L52)</f>
        <v/>
      </c>
      <c r="P52" t="str">
        <f>IF(ISBLANK(Outputs!M52),"",", "&amp;Outputs!M52&amp;", "&amp;Outputs!P52)</f>
        <v/>
      </c>
      <c r="Q52" t="str">
        <f>IF(ISBLANK(Outputs!M52),"",", "&amp;Outputs!M52&amp;", "&amp;Outputs!P52)</f>
        <v/>
      </c>
      <c r="T52" t="str">
        <f>IF(ISBLANK(Outputs!Q52),"",Outputs!Q52&amp;", "&amp;Outputs!T52&amp;", False")</f>
        <v/>
      </c>
      <c r="U52" t="str">
        <f>IF(ISBLANK(Outputs!Q52),"",Outputs!Q52&amp;",  "&amp;Outputs!T52&amp;", False")</f>
        <v/>
      </c>
      <c r="X52" t="str">
        <f>IF(ISBLANK(Outputs!U52),"",", "&amp;Outputs!U52&amp;", "&amp;Outputs!X52&amp;", True")</f>
        <v/>
      </c>
      <c r="Y52" t="str">
        <f>IF(ISBLANK(Outputs!U52),"",", "&amp;Outputs!U52&amp;", "&amp;Outputs!X52&amp;", True")</f>
        <v/>
      </c>
      <c r="AB52" t="str">
        <f>IF(ISBLANK(Outputs!Y52),"",", "&amp;Outputs!Y52&amp;", "&amp;Outputs!AB52&amp;", True")</f>
        <v/>
      </c>
      <c r="AC52" t="str">
        <f>IF(ISBLANK(Outputs!Y52),"",", "&amp;Outputs!Y52&amp;", "&amp;Outputs!AB52&amp;", True")</f>
        <v/>
      </c>
      <c r="AF52" t="str">
        <f>IF(ISBLANK(Outputs!AC52),"",", "&amp;Outputs!AC52&amp;", "&amp;Outputs!AF52&amp;", True")</f>
        <v/>
      </c>
      <c r="AG52" t="str">
        <f>IF(ISBLANK(Outputs!AC52),"",", "&amp;Outputs!AC52&amp;", "&amp;Outputs!AF52&amp;", True")</f>
        <v/>
      </c>
    </row>
    <row r="53" spans="1:33" ht="409">
      <c r="A53" t="str">
        <f t="shared" si="1"/>
        <v/>
      </c>
      <c r="B53" s="6" t="str">
        <f>IF(ISBLANK(Outputs!E53),"",IF(Outputs!A53="Distiller","@PART[KA_Distiller_250_01]:AFTER[Karbonite]:NEEDS[RealFuels]",IF(Outputs!A53="DistillerM","@PART[KA_Distiller_250_01M]:AFTER[Karbonite]:NEEDS[RealFuels]",IF(Outputs!A53="ConverterC","@PART[KA_Converter_250_01]:AFTER[Karbonite]:NEEDS[RealFuels]",IF(Outputs!A53="ConverterN","@PART[KA_Converter_250_01N]:AFTER[Karbonite]:NEEDS[RealFuels]",IF(Outputs!A53="ConverterH","@PART[KA_Converter_250_01H]:AFTER[Karbonite]:NEEDS[RealFuels]",IF(Outputs!A53="ConverterO","@PART[KA_Converter_250_01O]:AFTER[Karbonite]:NEEDS[RealFuels]","ERROR!"))))))&amp;"
{
 MODULE
 {
  name = REGO_ModuleResourceConverter
  ConverterName = "&amp;$E53&amp;"
  StartActionName = Start "&amp;$E53&amp;"
  StopActionName = Stop "&amp;$E53&amp;"
  conversionRate = 1
  inputResources = "&amp;$G53&amp;H53&amp;L53&amp;P53&amp;"
  outputResources = "&amp;T53&amp;X53&amp;AB53&amp;AF53&amp;"
 }
}
")</f>
        <v/>
      </c>
      <c r="C53" s="6" t="str">
        <f>IF(ISBLANK(Outputs!E53),"",IF(Outputs!A53="Distiller","@PART[KA_Distiller_125_01]:AFTER[Karbonite]:NEEDS[RealFuels]",IF(Outputs!A53="DistillerM","@PART[KA_Distiller_125_01M]:AFTER[Karbonite]:NEEDS[RealFuels]",IF(Outputs!A53="ConverterC","@PART[KA_Converter_125_01]:AFTER[Karbonite]:NEEDS[RealFuels]",IF(Outputs!A53="ConverterN","@PART[KA_Converter_125_01N]:AFTER[Karbonite]:NEEDS[RealFuels]",IF(Outputs!A53="ConverterH","@PART[KA_Converter_125_01H]:AFTER[Karbonite]:NEEDS[RealFuels]",IF(Outputs!A53="ConverterO","@PART[KA_Converter_125_01O]:AFTER[Karbonite]:NEEDS[RealFuels]","ERROR!"))))))&amp;"
{
 MODULE
 {
  name = REGO_ModuleResourceConverter
  ConverterName = "&amp;$E53&amp;"
  StartActionName = Start "&amp;$E53&amp;"
  StopActionName = Stop "&amp;$E53&amp;"
  conversionRate = 0.5
  inputResources = "&amp;$G53&amp;I53&amp;M53&amp;Q53&amp;"
  outputResources = "&amp;U53&amp;Y53&amp;AC53&amp;AG53&amp;"
 }
}
")</f>
        <v/>
      </c>
      <c r="E53" t="e">
        <f>IF(ISBLANK(VLOOKUP(Outputs!Q53,Density,6,0)),Outputs!Q53,VLOOKUP(Outputs!Q53,Density,6,0))&amp;IF(ISBLANK(Outputs!U53),"",", "&amp;IF(ISBLANK(VLOOKUP(Outputs!U53,Density,6,0)),Outputs!U53,VLOOKUP(Outputs!U53,Density,6,0)))&amp;IF(ISBLANK(Outputs!Y53),"",", "&amp;IF(ISBLANK(VLOOKUP(Outputs!Y53,Density,6,0)),Outputs!Y53,VLOOKUP(Outputs!Y53,Density,6,0))&amp;IF(ISBLANK(Outputs!AC53),"",", "&amp;IF(ISBLANK(VLOOKUP(Outputs!AC53,Density,6,0)),Outputs!AC53,VLOOKUP(Outputs!AC53,Density,6,0))))</f>
        <v>#N/A</v>
      </c>
      <c r="F53" t="e">
        <f>IF(ISBLANK(VLOOKUP(Outputs!E53,Density,6,0)),Outputs!E53,VLOOKUP(Outputs!E53,Density,6,0))&amp;IF(ISBLANK(Outputs!I53),"",", "&amp;IF(ISBLANK(VLOOKUP(Outputs!I53,Density,6,0)),Outputs!I53,VLOOKUP(Outputs!I53,Density,6,0)))&amp;IF(ISBLANK(Outputs!M53),"",", "&amp;IF(ISBLANK(VLOOKUP(Outputs!M53,Density,6,0)),Outputs!M53,VLOOKUP(Outputs!M53,Density,6,0)))</f>
        <v>#N/A</v>
      </c>
      <c r="G53" t="str">
        <f>IF(ISBLANK(Outputs!E53),"","ElectricCharge, "&amp;Outputs!B53)</f>
        <v/>
      </c>
      <c r="H53" t="str">
        <f>IF(ISBLANK(Outputs!E53),"",", "&amp;Outputs!E53&amp;", "&amp;Outputs!H53)</f>
        <v/>
      </c>
      <c r="I53" t="str">
        <f>IF(ISBLANK(Outputs!E53),"",", "&amp;Outputs!E53&amp;", "&amp;Outputs!H53)</f>
        <v/>
      </c>
      <c r="L53" t="str">
        <f>IF(ISBLANK(Outputs!I53),"",", "&amp;Outputs!I53&amp;", "&amp;Outputs!L53)</f>
        <v/>
      </c>
      <c r="M53" t="str">
        <f>IF(ISBLANK(Outputs!I53),"",", "&amp;Outputs!I53&amp;", "&amp;Outputs!L53)</f>
        <v/>
      </c>
      <c r="P53" t="str">
        <f>IF(ISBLANK(Outputs!M53),"",", "&amp;Outputs!M53&amp;", "&amp;Outputs!P53)</f>
        <v/>
      </c>
      <c r="Q53" t="str">
        <f>IF(ISBLANK(Outputs!M53),"",", "&amp;Outputs!M53&amp;", "&amp;Outputs!P53)</f>
        <v/>
      </c>
      <c r="T53" t="str">
        <f>IF(ISBLANK(Outputs!Q53),"",Outputs!Q53&amp;", "&amp;Outputs!T53&amp;", False")</f>
        <v/>
      </c>
      <c r="U53" t="str">
        <f>IF(ISBLANK(Outputs!Q53),"",Outputs!Q53&amp;",  "&amp;Outputs!T53&amp;", False")</f>
        <v/>
      </c>
      <c r="X53" t="str">
        <f>IF(ISBLANK(Outputs!U53),"",", "&amp;Outputs!U53&amp;", "&amp;Outputs!X53&amp;", True")</f>
        <v/>
      </c>
      <c r="Y53" t="str">
        <f>IF(ISBLANK(Outputs!U53),"",", "&amp;Outputs!U53&amp;", "&amp;Outputs!X53&amp;", True")</f>
        <v/>
      </c>
      <c r="AB53" t="str">
        <f>IF(ISBLANK(Outputs!Y53),"",", "&amp;Outputs!Y53&amp;", "&amp;Outputs!AB53&amp;", True")</f>
        <v/>
      </c>
      <c r="AC53" t="str">
        <f>IF(ISBLANK(Outputs!Y53),"",", "&amp;Outputs!Y53&amp;", "&amp;Outputs!AB53&amp;", True")</f>
        <v/>
      </c>
      <c r="AF53" t="str">
        <f>IF(ISBLANK(Outputs!AC53),"",", "&amp;Outputs!AC53&amp;", "&amp;Outputs!AF53&amp;", True")</f>
        <v/>
      </c>
      <c r="AG53" t="str">
        <f>IF(ISBLANK(Outputs!AC53),"",", "&amp;Outputs!AC53&amp;", "&amp;Outputs!AF53&amp;", True")</f>
        <v/>
      </c>
    </row>
    <row r="54" spans="1:33" ht="409">
      <c r="A54" t="str">
        <f t="shared" si="1"/>
        <v/>
      </c>
      <c r="B54" s="6" t="str">
        <f>IF(ISBLANK(Outputs!E54),"",IF(Outputs!A54="Distiller","@PART[KA_Distiller_250_01]:AFTER[Karbonite]:NEEDS[RealFuels]",IF(Outputs!A54="DistillerM","@PART[KA_Distiller_250_01M]:AFTER[Karbonite]:NEEDS[RealFuels]",IF(Outputs!A54="ConverterC","@PART[KA_Converter_250_01]:AFTER[Karbonite]:NEEDS[RealFuels]",IF(Outputs!A54="ConverterN","@PART[KA_Converter_250_01N]:AFTER[Karbonite]:NEEDS[RealFuels]",IF(Outputs!A54="ConverterH","@PART[KA_Converter_250_01H]:AFTER[Karbonite]:NEEDS[RealFuels]",IF(Outputs!A54="ConverterO","@PART[KA_Converter_250_01O]:AFTER[Karbonite]:NEEDS[RealFuels]","ERROR!"))))))&amp;"
{
 MODULE
 {
  name = REGO_ModuleResourceConverter
  ConverterName = "&amp;$E54&amp;"
  StartActionName = Start "&amp;$E54&amp;"
  StopActionName = Stop "&amp;$E54&amp;"
  conversionRate = 1
  inputResources = "&amp;$G54&amp;H54&amp;L54&amp;P54&amp;"
  outputResources = "&amp;T54&amp;X54&amp;AB54&amp;AF54&amp;"
 }
}
")</f>
        <v/>
      </c>
      <c r="C54" s="6" t="str">
        <f>IF(ISBLANK(Outputs!E54),"",IF(Outputs!A54="Distiller","@PART[KA_Distiller_125_01]:AFTER[Karbonite]:NEEDS[RealFuels]",IF(Outputs!A54="DistillerM","@PART[KA_Distiller_125_01M]:AFTER[Karbonite]:NEEDS[RealFuels]",IF(Outputs!A54="ConverterC","@PART[KA_Converter_125_01]:AFTER[Karbonite]:NEEDS[RealFuels]",IF(Outputs!A54="ConverterN","@PART[KA_Converter_125_01N]:AFTER[Karbonite]:NEEDS[RealFuels]",IF(Outputs!A54="ConverterH","@PART[KA_Converter_125_01H]:AFTER[Karbonite]:NEEDS[RealFuels]",IF(Outputs!A54="ConverterO","@PART[KA_Converter_125_01O]:AFTER[Karbonite]:NEEDS[RealFuels]","ERROR!"))))))&amp;"
{
 MODULE
 {
  name = REGO_ModuleResourceConverter
  ConverterName = "&amp;$E54&amp;"
  StartActionName = Start "&amp;$E54&amp;"
  StopActionName = Stop "&amp;$E54&amp;"
  conversionRate = 0.5
  inputResources = "&amp;$G54&amp;I54&amp;M54&amp;Q54&amp;"
  outputResources = "&amp;U54&amp;Y54&amp;AC54&amp;AG54&amp;"
 }
}
")</f>
        <v/>
      </c>
      <c r="E54" t="e">
        <f>IF(ISBLANK(VLOOKUP(Outputs!Q54,Density,6,0)),Outputs!Q54,VLOOKUP(Outputs!Q54,Density,6,0))&amp;IF(ISBLANK(Outputs!U54),"",", "&amp;IF(ISBLANK(VLOOKUP(Outputs!U54,Density,6,0)),Outputs!U54,VLOOKUP(Outputs!U54,Density,6,0)))&amp;IF(ISBLANK(Outputs!Y54),"",", "&amp;IF(ISBLANK(VLOOKUP(Outputs!Y54,Density,6,0)),Outputs!Y54,VLOOKUP(Outputs!Y54,Density,6,0))&amp;IF(ISBLANK(Outputs!AC54),"",", "&amp;IF(ISBLANK(VLOOKUP(Outputs!AC54,Density,6,0)),Outputs!AC54,VLOOKUP(Outputs!AC54,Density,6,0))))</f>
        <v>#N/A</v>
      </c>
      <c r="F54" t="e">
        <f>IF(ISBLANK(VLOOKUP(Outputs!E54,Density,6,0)),Outputs!E54,VLOOKUP(Outputs!E54,Density,6,0))&amp;IF(ISBLANK(Outputs!I54),"",", "&amp;IF(ISBLANK(VLOOKUP(Outputs!I54,Density,6,0)),Outputs!I54,VLOOKUP(Outputs!I54,Density,6,0)))&amp;IF(ISBLANK(Outputs!M54),"",", "&amp;IF(ISBLANK(VLOOKUP(Outputs!M54,Density,6,0)),Outputs!M54,VLOOKUP(Outputs!M54,Density,6,0)))</f>
        <v>#N/A</v>
      </c>
      <c r="G54" t="str">
        <f>IF(ISBLANK(Outputs!E54),"","ElectricCharge, "&amp;Outputs!B54)</f>
        <v/>
      </c>
      <c r="H54" t="str">
        <f>IF(ISBLANK(Outputs!E54),"",", "&amp;Outputs!E54&amp;", "&amp;Outputs!H54)</f>
        <v/>
      </c>
      <c r="I54" t="str">
        <f>IF(ISBLANK(Outputs!E54),"",", "&amp;Outputs!E54&amp;", "&amp;Outputs!H54)</f>
        <v/>
      </c>
      <c r="L54" t="str">
        <f>IF(ISBLANK(Outputs!I54),"",", "&amp;Outputs!I54&amp;", "&amp;Outputs!L54)</f>
        <v/>
      </c>
      <c r="M54" t="str">
        <f>IF(ISBLANK(Outputs!I54),"",", "&amp;Outputs!I54&amp;", "&amp;Outputs!L54)</f>
        <v/>
      </c>
      <c r="P54" t="str">
        <f>IF(ISBLANK(Outputs!M54),"",", "&amp;Outputs!M54&amp;", "&amp;Outputs!P54)</f>
        <v/>
      </c>
      <c r="Q54" t="str">
        <f>IF(ISBLANK(Outputs!M54),"",", "&amp;Outputs!M54&amp;", "&amp;Outputs!P54)</f>
        <v/>
      </c>
      <c r="T54" t="str">
        <f>IF(ISBLANK(Outputs!Q54),"",Outputs!Q54&amp;", "&amp;Outputs!T54&amp;", False")</f>
        <v/>
      </c>
      <c r="U54" t="str">
        <f>IF(ISBLANK(Outputs!Q54),"",Outputs!Q54&amp;",  "&amp;Outputs!T54&amp;", False")</f>
        <v/>
      </c>
      <c r="X54" t="str">
        <f>IF(ISBLANK(Outputs!U54),"",", "&amp;Outputs!U54&amp;", "&amp;Outputs!X54&amp;", True")</f>
        <v/>
      </c>
      <c r="Y54" t="str">
        <f>IF(ISBLANK(Outputs!U54),"",", "&amp;Outputs!U54&amp;", "&amp;Outputs!X54&amp;", True")</f>
        <v/>
      </c>
      <c r="AB54" t="str">
        <f>IF(ISBLANK(Outputs!Y54),"",", "&amp;Outputs!Y54&amp;", "&amp;Outputs!AB54&amp;", True")</f>
        <v/>
      </c>
      <c r="AC54" t="str">
        <f>IF(ISBLANK(Outputs!Y54),"",", "&amp;Outputs!Y54&amp;", "&amp;Outputs!AB54&amp;", True")</f>
        <v/>
      </c>
      <c r="AF54" t="str">
        <f>IF(ISBLANK(Outputs!AC54),"",", "&amp;Outputs!AC54&amp;", "&amp;Outputs!AF54&amp;", True")</f>
        <v/>
      </c>
      <c r="AG54" t="str">
        <f>IF(ISBLANK(Outputs!AC54),"",", "&amp;Outputs!AC54&amp;", "&amp;Outputs!AF54&amp;", True")</f>
        <v/>
      </c>
    </row>
    <row r="55" spans="1:33" ht="409">
      <c r="A55" t="str">
        <f t="shared" si="1"/>
        <v/>
      </c>
      <c r="B55" s="6" t="str">
        <f>IF(ISBLANK(Outputs!E55),"",IF(Outputs!A55="Distiller","@PART[KA_Distiller_250_01]:AFTER[Karbonite]:NEEDS[RealFuels]",IF(Outputs!A55="DistillerM","@PART[KA_Distiller_250_01M]:AFTER[Karbonite]:NEEDS[RealFuels]",IF(Outputs!A55="ConverterC","@PART[KA_Converter_250_01]:AFTER[Karbonite]:NEEDS[RealFuels]",IF(Outputs!A55="ConverterN","@PART[KA_Converter_250_01N]:AFTER[Karbonite]:NEEDS[RealFuels]",IF(Outputs!A55="ConverterH","@PART[KA_Converter_250_01H]:AFTER[Karbonite]:NEEDS[RealFuels]",IF(Outputs!A55="ConverterO","@PART[KA_Converter_250_01O]:AFTER[Karbonite]:NEEDS[RealFuels]","ERROR!"))))))&amp;"
{
 MODULE
 {
  name = REGO_ModuleResourceConverter
  ConverterName = "&amp;$E55&amp;"
  StartActionName = Start "&amp;$E55&amp;"
  StopActionName = Stop "&amp;$E55&amp;"
  conversionRate = 1
  inputResources = "&amp;$G55&amp;H55&amp;L55&amp;P55&amp;"
  outputResources = "&amp;T55&amp;X55&amp;AB55&amp;AF55&amp;"
 }
}
")</f>
        <v/>
      </c>
      <c r="C55" s="6" t="str">
        <f>IF(ISBLANK(Outputs!E55),"",IF(Outputs!A55="Distiller","@PART[KA_Distiller_125_01]:AFTER[Karbonite]:NEEDS[RealFuels]",IF(Outputs!A55="DistillerM","@PART[KA_Distiller_125_01M]:AFTER[Karbonite]:NEEDS[RealFuels]",IF(Outputs!A55="ConverterC","@PART[KA_Converter_125_01]:AFTER[Karbonite]:NEEDS[RealFuels]",IF(Outputs!A55="ConverterN","@PART[KA_Converter_125_01N]:AFTER[Karbonite]:NEEDS[RealFuels]",IF(Outputs!A55="ConverterH","@PART[KA_Converter_125_01H]:AFTER[Karbonite]:NEEDS[RealFuels]",IF(Outputs!A55="ConverterO","@PART[KA_Converter_125_01O]:AFTER[Karbonite]:NEEDS[RealFuels]","ERROR!"))))))&amp;"
{
 MODULE
 {
  name = REGO_ModuleResourceConverter
  ConverterName = "&amp;$E55&amp;"
  StartActionName = Start "&amp;$E55&amp;"
  StopActionName = Stop "&amp;$E55&amp;"
  conversionRate = 0.5
  inputResources = "&amp;$G55&amp;I55&amp;M55&amp;Q55&amp;"
  outputResources = "&amp;U55&amp;Y55&amp;AC55&amp;AG55&amp;"
 }
}
")</f>
        <v/>
      </c>
      <c r="E55" t="e">
        <f>IF(ISBLANK(VLOOKUP(Outputs!Q55,Density,6,0)),Outputs!Q55,VLOOKUP(Outputs!Q55,Density,6,0))&amp;IF(ISBLANK(Outputs!U55),"",", "&amp;IF(ISBLANK(VLOOKUP(Outputs!U55,Density,6,0)),Outputs!U55,VLOOKUP(Outputs!U55,Density,6,0)))&amp;IF(ISBLANK(Outputs!Y55),"",", "&amp;IF(ISBLANK(VLOOKUP(Outputs!Y55,Density,6,0)),Outputs!Y55,VLOOKUP(Outputs!Y55,Density,6,0))&amp;IF(ISBLANK(Outputs!AC55),"",", "&amp;IF(ISBLANK(VLOOKUP(Outputs!AC55,Density,6,0)),Outputs!AC55,VLOOKUP(Outputs!AC55,Density,6,0))))</f>
        <v>#N/A</v>
      </c>
      <c r="F55" t="e">
        <f>IF(ISBLANK(VLOOKUP(Outputs!E55,Density,6,0)),Outputs!E55,VLOOKUP(Outputs!E55,Density,6,0))&amp;IF(ISBLANK(Outputs!I55),"",", "&amp;IF(ISBLANK(VLOOKUP(Outputs!I55,Density,6,0)),Outputs!I55,VLOOKUP(Outputs!I55,Density,6,0)))&amp;IF(ISBLANK(Outputs!M55),"",", "&amp;IF(ISBLANK(VLOOKUP(Outputs!M55,Density,6,0)),Outputs!M55,VLOOKUP(Outputs!M55,Density,6,0)))</f>
        <v>#N/A</v>
      </c>
      <c r="G55" t="str">
        <f>IF(ISBLANK(Outputs!E55),"","ElectricCharge, "&amp;Outputs!B55)</f>
        <v/>
      </c>
      <c r="H55" t="str">
        <f>IF(ISBLANK(Outputs!E55),"",", "&amp;Outputs!E55&amp;", "&amp;Outputs!H55)</f>
        <v/>
      </c>
      <c r="I55" t="str">
        <f>IF(ISBLANK(Outputs!E55),"",", "&amp;Outputs!E55&amp;", "&amp;Outputs!H55)</f>
        <v/>
      </c>
      <c r="L55" t="str">
        <f>IF(ISBLANK(Outputs!I55),"",", "&amp;Outputs!I55&amp;", "&amp;Outputs!L55)</f>
        <v/>
      </c>
      <c r="M55" t="str">
        <f>IF(ISBLANK(Outputs!I55),"",", "&amp;Outputs!I55&amp;", "&amp;Outputs!L55)</f>
        <v/>
      </c>
      <c r="P55" t="str">
        <f>IF(ISBLANK(Outputs!M55),"",", "&amp;Outputs!M55&amp;", "&amp;Outputs!P55)</f>
        <v/>
      </c>
      <c r="Q55" t="str">
        <f>IF(ISBLANK(Outputs!M55),"",", "&amp;Outputs!M55&amp;", "&amp;Outputs!P55)</f>
        <v/>
      </c>
      <c r="T55" t="str">
        <f>IF(ISBLANK(Outputs!Q55),"",Outputs!Q55&amp;", "&amp;Outputs!T55&amp;", False")</f>
        <v/>
      </c>
      <c r="U55" t="str">
        <f>IF(ISBLANK(Outputs!Q55),"",Outputs!Q55&amp;",  "&amp;Outputs!T55&amp;", False")</f>
        <v/>
      </c>
      <c r="X55" t="str">
        <f>IF(ISBLANK(Outputs!U55),"",", "&amp;Outputs!U55&amp;", "&amp;Outputs!X55&amp;", True")</f>
        <v/>
      </c>
      <c r="Y55" t="str">
        <f>IF(ISBLANK(Outputs!U55),"",", "&amp;Outputs!U55&amp;", "&amp;Outputs!X55&amp;", True")</f>
        <v/>
      </c>
      <c r="AB55" t="str">
        <f>IF(ISBLANK(Outputs!Y55),"",", "&amp;Outputs!Y55&amp;", "&amp;Outputs!AB55&amp;", True")</f>
        <v/>
      </c>
      <c r="AC55" t="str">
        <f>IF(ISBLANK(Outputs!Y55),"",", "&amp;Outputs!Y55&amp;", "&amp;Outputs!AB55&amp;", True")</f>
        <v/>
      </c>
      <c r="AF55" t="str">
        <f>IF(ISBLANK(Outputs!AC55),"",", "&amp;Outputs!AC55&amp;", "&amp;Outputs!AF55&amp;", True")</f>
        <v/>
      </c>
      <c r="AG55" t="str">
        <f>IF(ISBLANK(Outputs!AC55),"",", "&amp;Outputs!AC55&amp;", "&amp;Outputs!AF55&amp;", True")</f>
        <v/>
      </c>
    </row>
    <row r="56" spans="1:33" ht="409">
      <c r="A56" t="str">
        <f t="shared" si="1"/>
        <v/>
      </c>
      <c r="B56" s="6" t="str">
        <f>IF(ISBLANK(Outputs!E56),"",IF(Outputs!A56="Distiller","@PART[KA_Distiller_250_01]:AFTER[Karbonite]:NEEDS[RealFuels]",IF(Outputs!A56="DistillerM","@PART[KA_Distiller_250_01M]:AFTER[Karbonite]:NEEDS[RealFuels]",IF(Outputs!A56="ConverterC","@PART[KA_Converter_250_01]:AFTER[Karbonite]:NEEDS[RealFuels]",IF(Outputs!A56="ConverterN","@PART[KA_Converter_250_01N]:AFTER[Karbonite]:NEEDS[RealFuels]",IF(Outputs!A56="ConverterH","@PART[KA_Converter_250_01H]:AFTER[Karbonite]:NEEDS[RealFuels]",IF(Outputs!A56="ConverterO","@PART[KA_Converter_250_01O]:AFTER[Karbonite]:NEEDS[RealFuels]","ERROR!"))))))&amp;"
{
 MODULE
 {
  name = REGO_ModuleResourceConverter
  ConverterName = "&amp;$E56&amp;"
  StartActionName = Start "&amp;$E56&amp;"
  StopActionName = Stop "&amp;$E56&amp;"
  conversionRate = 1
  inputResources = "&amp;$G56&amp;H56&amp;L56&amp;P56&amp;"
  outputResources = "&amp;T56&amp;X56&amp;AB56&amp;AF56&amp;"
 }
}
")</f>
        <v/>
      </c>
      <c r="C56" s="6" t="str">
        <f>IF(ISBLANK(Outputs!E56),"",IF(Outputs!A56="Distiller","@PART[KA_Distiller_125_01]:AFTER[Karbonite]:NEEDS[RealFuels]",IF(Outputs!A56="DistillerM","@PART[KA_Distiller_125_01M]:AFTER[Karbonite]:NEEDS[RealFuels]",IF(Outputs!A56="ConverterC","@PART[KA_Converter_125_01]:AFTER[Karbonite]:NEEDS[RealFuels]",IF(Outputs!A56="ConverterN","@PART[KA_Converter_125_01N]:AFTER[Karbonite]:NEEDS[RealFuels]",IF(Outputs!A56="ConverterH","@PART[KA_Converter_125_01H]:AFTER[Karbonite]:NEEDS[RealFuels]",IF(Outputs!A56="ConverterO","@PART[KA_Converter_125_01O]:AFTER[Karbonite]:NEEDS[RealFuels]","ERROR!"))))))&amp;"
{
 MODULE
 {
  name = REGO_ModuleResourceConverter
  ConverterName = "&amp;$E56&amp;"
  StartActionName = Start "&amp;$E56&amp;"
  StopActionName = Stop "&amp;$E56&amp;"
  conversionRate = 0.5
  inputResources = "&amp;$G56&amp;I56&amp;M56&amp;Q56&amp;"
  outputResources = "&amp;U56&amp;Y56&amp;AC56&amp;AG56&amp;"
 }
}
")</f>
        <v/>
      </c>
      <c r="E56" t="e">
        <f>IF(ISBLANK(VLOOKUP(Outputs!Q56,Density,6,0)),Outputs!Q56,VLOOKUP(Outputs!Q56,Density,6,0))&amp;IF(ISBLANK(Outputs!U56),"",", "&amp;IF(ISBLANK(VLOOKUP(Outputs!U56,Density,6,0)),Outputs!U56,VLOOKUP(Outputs!U56,Density,6,0)))&amp;IF(ISBLANK(Outputs!Y56),"",", "&amp;IF(ISBLANK(VLOOKUP(Outputs!Y56,Density,6,0)),Outputs!Y56,VLOOKUP(Outputs!Y56,Density,6,0))&amp;IF(ISBLANK(Outputs!AC56),"",", "&amp;IF(ISBLANK(VLOOKUP(Outputs!AC56,Density,6,0)),Outputs!AC56,VLOOKUP(Outputs!AC56,Density,6,0))))</f>
        <v>#N/A</v>
      </c>
      <c r="F56" t="e">
        <f>IF(ISBLANK(VLOOKUP(Outputs!E56,Density,6,0)),Outputs!E56,VLOOKUP(Outputs!E56,Density,6,0))&amp;IF(ISBLANK(Outputs!I56),"",", "&amp;IF(ISBLANK(VLOOKUP(Outputs!I56,Density,6,0)),Outputs!I56,VLOOKUP(Outputs!I56,Density,6,0)))&amp;IF(ISBLANK(Outputs!M56),"",", "&amp;IF(ISBLANK(VLOOKUP(Outputs!M56,Density,6,0)),Outputs!M56,VLOOKUP(Outputs!M56,Density,6,0)))</f>
        <v>#N/A</v>
      </c>
      <c r="G56" t="str">
        <f>IF(ISBLANK(Outputs!E56),"","ElectricCharge, "&amp;Outputs!B56)</f>
        <v/>
      </c>
      <c r="H56" t="str">
        <f>IF(ISBLANK(Outputs!E56),"",", "&amp;Outputs!E56&amp;", "&amp;Outputs!H56)</f>
        <v/>
      </c>
      <c r="I56" t="str">
        <f>IF(ISBLANK(Outputs!E56),"",", "&amp;Outputs!E56&amp;", "&amp;Outputs!H56)</f>
        <v/>
      </c>
      <c r="L56" t="str">
        <f>IF(ISBLANK(Outputs!I56),"",", "&amp;Outputs!I56&amp;", "&amp;Outputs!L56)</f>
        <v/>
      </c>
      <c r="M56" t="str">
        <f>IF(ISBLANK(Outputs!I56),"",", "&amp;Outputs!I56&amp;", "&amp;Outputs!L56)</f>
        <v/>
      </c>
      <c r="P56" t="str">
        <f>IF(ISBLANK(Outputs!M56),"",", "&amp;Outputs!M56&amp;", "&amp;Outputs!P56)</f>
        <v/>
      </c>
      <c r="Q56" t="str">
        <f>IF(ISBLANK(Outputs!M56),"",", "&amp;Outputs!M56&amp;", "&amp;Outputs!P56)</f>
        <v/>
      </c>
      <c r="T56" t="str">
        <f>IF(ISBLANK(Outputs!Q56),"",Outputs!Q56&amp;", "&amp;Outputs!T56&amp;", False")</f>
        <v/>
      </c>
      <c r="U56" t="str">
        <f>IF(ISBLANK(Outputs!Q56),"",Outputs!Q56&amp;",  "&amp;Outputs!T56&amp;", False")</f>
        <v/>
      </c>
      <c r="X56" t="str">
        <f>IF(ISBLANK(Outputs!U56),"",", "&amp;Outputs!U56&amp;", "&amp;Outputs!X56&amp;", True")</f>
        <v/>
      </c>
      <c r="Y56" t="str">
        <f>IF(ISBLANK(Outputs!U56),"",", "&amp;Outputs!U56&amp;", "&amp;Outputs!X56&amp;", True")</f>
        <v/>
      </c>
      <c r="AB56" t="str">
        <f>IF(ISBLANK(Outputs!Y56),"",", "&amp;Outputs!Y56&amp;", "&amp;Outputs!AB56&amp;", True")</f>
        <v/>
      </c>
      <c r="AC56" t="str">
        <f>IF(ISBLANK(Outputs!Y56),"",", "&amp;Outputs!Y56&amp;", "&amp;Outputs!AB56&amp;", True")</f>
        <v/>
      </c>
      <c r="AF56" t="str">
        <f>IF(ISBLANK(Outputs!AC56),"",", "&amp;Outputs!AC56&amp;", "&amp;Outputs!AF56&amp;", True")</f>
        <v/>
      </c>
      <c r="AG56" t="str">
        <f>IF(ISBLANK(Outputs!AC56),"",", "&amp;Outputs!AC56&amp;", "&amp;Outputs!AF56&amp;", True")</f>
        <v/>
      </c>
    </row>
    <row r="57" spans="1:33" ht="409">
      <c r="A57" t="str">
        <f t="shared" si="1"/>
        <v/>
      </c>
      <c r="B57" s="6" t="str">
        <f>IF(ISBLANK(Outputs!E57),"",IF(Outputs!A57="Distiller","@PART[KA_Distiller_250_01]:AFTER[Karbonite]:NEEDS[RealFuels]",IF(Outputs!A57="DistillerM","@PART[KA_Distiller_250_01M]:AFTER[Karbonite]:NEEDS[RealFuels]",IF(Outputs!A57="ConverterC","@PART[KA_Converter_250_01]:AFTER[Karbonite]:NEEDS[RealFuels]",IF(Outputs!A57="ConverterN","@PART[KA_Converter_250_01N]:AFTER[Karbonite]:NEEDS[RealFuels]",IF(Outputs!A57="ConverterH","@PART[KA_Converter_250_01H]:AFTER[Karbonite]:NEEDS[RealFuels]",IF(Outputs!A57="ConverterO","@PART[KA_Converter_250_01O]:AFTER[Karbonite]:NEEDS[RealFuels]","ERROR!"))))))&amp;"
{
 MODULE
 {
  name = REGO_ModuleResourceConverter
  ConverterName = "&amp;$E57&amp;"
  StartActionName = Start "&amp;$E57&amp;"
  StopActionName = Stop "&amp;$E57&amp;"
  conversionRate = 1
  inputResources = "&amp;$G57&amp;H57&amp;L57&amp;P57&amp;"
  outputResources = "&amp;T57&amp;X57&amp;AB57&amp;AF57&amp;"
 }
}
")</f>
        <v/>
      </c>
      <c r="C57" s="6" t="str">
        <f>IF(ISBLANK(Outputs!E57),"",IF(Outputs!A57="Distiller","@PART[KA_Distiller_125_01]:AFTER[Karbonite]:NEEDS[RealFuels]",IF(Outputs!A57="DistillerM","@PART[KA_Distiller_125_01M]:AFTER[Karbonite]:NEEDS[RealFuels]",IF(Outputs!A57="ConverterC","@PART[KA_Converter_125_01]:AFTER[Karbonite]:NEEDS[RealFuels]",IF(Outputs!A57="ConverterN","@PART[KA_Converter_125_01N]:AFTER[Karbonite]:NEEDS[RealFuels]",IF(Outputs!A57="ConverterH","@PART[KA_Converter_125_01H]:AFTER[Karbonite]:NEEDS[RealFuels]",IF(Outputs!A57="ConverterO","@PART[KA_Converter_125_01O]:AFTER[Karbonite]:NEEDS[RealFuels]","ERROR!"))))))&amp;"
{
 MODULE
 {
  name = REGO_ModuleResourceConverter
  ConverterName = "&amp;$E57&amp;"
  StartActionName = Start "&amp;$E57&amp;"
  StopActionName = Stop "&amp;$E57&amp;"
  conversionRate = 0.5
  inputResources = "&amp;$G57&amp;I57&amp;M57&amp;Q57&amp;"
  outputResources = "&amp;U57&amp;Y57&amp;AC57&amp;AG57&amp;"
 }
}
")</f>
        <v/>
      </c>
      <c r="E57" t="e">
        <f>IF(ISBLANK(VLOOKUP(Outputs!Q57,Density,6,0)),Outputs!Q57,VLOOKUP(Outputs!Q57,Density,6,0))&amp;IF(ISBLANK(Outputs!U57),"",", "&amp;IF(ISBLANK(VLOOKUP(Outputs!U57,Density,6,0)),Outputs!U57,VLOOKUP(Outputs!U57,Density,6,0)))&amp;IF(ISBLANK(Outputs!Y57),"",", "&amp;IF(ISBLANK(VLOOKUP(Outputs!Y57,Density,6,0)),Outputs!Y57,VLOOKUP(Outputs!Y57,Density,6,0))&amp;IF(ISBLANK(Outputs!AC57),"",", "&amp;IF(ISBLANK(VLOOKUP(Outputs!AC57,Density,6,0)),Outputs!AC57,VLOOKUP(Outputs!AC57,Density,6,0))))</f>
        <v>#N/A</v>
      </c>
      <c r="F57" t="e">
        <f>IF(ISBLANK(VLOOKUP(Outputs!E57,Density,6,0)),Outputs!E57,VLOOKUP(Outputs!E57,Density,6,0))&amp;IF(ISBLANK(Outputs!I57),"",", "&amp;IF(ISBLANK(VLOOKUP(Outputs!I57,Density,6,0)),Outputs!I57,VLOOKUP(Outputs!I57,Density,6,0)))&amp;IF(ISBLANK(Outputs!M57),"",", "&amp;IF(ISBLANK(VLOOKUP(Outputs!M57,Density,6,0)),Outputs!M57,VLOOKUP(Outputs!M57,Density,6,0)))</f>
        <v>#N/A</v>
      </c>
      <c r="G57" t="str">
        <f>IF(ISBLANK(Outputs!E57),"","ElectricCharge, "&amp;Outputs!B57)</f>
        <v/>
      </c>
      <c r="H57" t="str">
        <f>IF(ISBLANK(Outputs!E57),"",", "&amp;Outputs!E57&amp;", "&amp;Outputs!H57)</f>
        <v/>
      </c>
      <c r="I57" t="str">
        <f>IF(ISBLANK(Outputs!E57),"",", "&amp;Outputs!E57&amp;", "&amp;Outputs!H57)</f>
        <v/>
      </c>
      <c r="L57" t="str">
        <f>IF(ISBLANK(Outputs!I57),"",", "&amp;Outputs!I57&amp;", "&amp;Outputs!L57)</f>
        <v/>
      </c>
      <c r="M57" t="str">
        <f>IF(ISBLANK(Outputs!I57),"",", "&amp;Outputs!I57&amp;", "&amp;Outputs!L57)</f>
        <v/>
      </c>
      <c r="P57" t="str">
        <f>IF(ISBLANK(Outputs!M57),"",", "&amp;Outputs!M57&amp;", "&amp;Outputs!P57)</f>
        <v/>
      </c>
      <c r="Q57" t="str">
        <f>IF(ISBLANK(Outputs!M57),"",", "&amp;Outputs!M57&amp;", "&amp;Outputs!P57)</f>
        <v/>
      </c>
      <c r="T57" t="str">
        <f>IF(ISBLANK(Outputs!Q57),"",Outputs!Q57&amp;", "&amp;Outputs!T57&amp;", False")</f>
        <v/>
      </c>
      <c r="U57" t="str">
        <f>IF(ISBLANK(Outputs!Q57),"",Outputs!Q57&amp;",  "&amp;Outputs!T57&amp;", False")</f>
        <v/>
      </c>
      <c r="X57" t="str">
        <f>IF(ISBLANK(Outputs!U57),"",", "&amp;Outputs!U57&amp;", "&amp;Outputs!X57&amp;", True")</f>
        <v/>
      </c>
      <c r="Y57" t="str">
        <f>IF(ISBLANK(Outputs!U57),"",", "&amp;Outputs!U57&amp;", "&amp;Outputs!X57&amp;", True")</f>
        <v/>
      </c>
      <c r="AB57" t="str">
        <f>IF(ISBLANK(Outputs!Y57),"",", "&amp;Outputs!Y57&amp;", "&amp;Outputs!AB57&amp;", True")</f>
        <v/>
      </c>
      <c r="AC57" t="str">
        <f>IF(ISBLANK(Outputs!Y57),"",", "&amp;Outputs!Y57&amp;", "&amp;Outputs!AB57&amp;", True")</f>
        <v/>
      </c>
      <c r="AF57" t="str">
        <f>IF(ISBLANK(Outputs!AC57),"",", "&amp;Outputs!AC57&amp;", "&amp;Outputs!AF57&amp;", True")</f>
        <v/>
      </c>
      <c r="AG57" t="str">
        <f>IF(ISBLANK(Outputs!AC57),"",", "&amp;Outputs!AC57&amp;", "&amp;Outputs!AF57&amp;", True")</f>
        <v/>
      </c>
    </row>
    <row r="58" spans="1:33" ht="409">
      <c r="A58" t="str">
        <f t="shared" si="1"/>
        <v/>
      </c>
      <c r="B58" s="6" t="str">
        <f>IF(ISBLANK(Outputs!E58),"",IF(Outputs!A58="Distiller","@PART[KA_Distiller_250_01]:AFTER[Karbonite]:NEEDS[RealFuels]",IF(Outputs!A58="DistillerM","@PART[KA_Distiller_250_01M]:AFTER[Karbonite]:NEEDS[RealFuels]",IF(Outputs!A58="ConverterC","@PART[KA_Converter_250_01]:AFTER[Karbonite]:NEEDS[RealFuels]",IF(Outputs!A58="ConverterN","@PART[KA_Converter_250_01N]:AFTER[Karbonite]:NEEDS[RealFuels]",IF(Outputs!A58="ConverterH","@PART[KA_Converter_250_01H]:AFTER[Karbonite]:NEEDS[RealFuels]",IF(Outputs!A58="ConverterO","@PART[KA_Converter_250_01O]:AFTER[Karbonite]:NEEDS[RealFuels]","ERROR!"))))))&amp;"
{
 MODULE
 {
  name = REGO_ModuleResourceConverter
  ConverterName = "&amp;$E58&amp;"
  StartActionName = Start "&amp;$E58&amp;"
  StopActionName = Stop "&amp;$E58&amp;"
  conversionRate = 1
  inputResources = "&amp;$G58&amp;H58&amp;L58&amp;P58&amp;"
  outputResources = "&amp;T58&amp;X58&amp;AB58&amp;AF58&amp;"
 }
}
")</f>
        <v/>
      </c>
      <c r="C58" s="6" t="str">
        <f>IF(ISBLANK(Outputs!E58),"",IF(Outputs!A58="Distiller","@PART[KA_Distiller_125_01]:AFTER[Karbonite]:NEEDS[RealFuels]",IF(Outputs!A58="DistillerM","@PART[KA_Distiller_125_01M]:AFTER[Karbonite]:NEEDS[RealFuels]",IF(Outputs!A58="ConverterC","@PART[KA_Converter_125_01]:AFTER[Karbonite]:NEEDS[RealFuels]",IF(Outputs!A58="ConverterN","@PART[KA_Converter_125_01N]:AFTER[Karbonite]:NEEDS[RealFuels]",IF(Outputs!A58="ConverterH","@PART[KA_Converter_125_01H]:AFTER[Karbonite]:NEEDS[RealFuels]",IF(Outputs!A58="ConverterO","@PART[KA_Converter_125_01O]:AFTER[Karbonite]:NEEDS[RealFuels]","ERROR!"))))))&amp;"
{
 MODULE
 {
  name = REGO_ModuleResourceConverter
  ConverterName = "&amp;$E58&amp;"
  StartActionName = Start "&amp;$E58&amp;"
  StopActionName = Stop "&amp;$E58&amp;"
  conversionRate = 0.5
  inputResources = "&amp;$G58&amp;I58&amp;M58&amp;Q58&amp;"
  outputResources = "&amp;U58&amp;Y58&amp;AC58&amp;AG58&amp;"
 }
}
")</f>
        <v/>
      </c>
      <c r="E58" t="e">
        <f>IF(ISBLANK(VLOOKUP(Outputs!Q58,Density,6,0)),Outputs!Q58,VLOOKUP(Outputs!Q58,Density,6,0))&amp;IF(ISBLANK(Outputs!U58),"",", "&amp;IF(ISBLANK(VLOOKUP(Outputs!U58,Density,6,0)),Outputs!U58,VLOOKUP(Outputs!U58,Density,6,0)))&amp;IF(ISBLANK(Outputs!Y58),"",", "&amp;IF(ISBLANK(VLOOKUP(Outputs!Y58,Density,6,0)),Outputs!Y58,VLOOKUP(Outputs!Y58,Density,6,0))&amp;IF(ISBLANK(Outputs!AC58),"",", "&amp;IF(ISBLANK(VLOOKUP(Outputs!AC58,Density,6,0)),Outputs!AC58,VLOOKUP(Outputs!AC58,Density,6,0))))</f>
        <v>#N/A</v>
      </c>
      <c r="F58" t="e">
        <f>IF(ISBLANK(VLOOKUP(Outputs!E58,Density,6,0)),Outputs!E58,VLOOKUP(Outputs!E58,Density,6,0))&amp;IF(ISBLANK(Outputs!I58),"",", "&amp;IF(ISBLANK(VLOOKUP(Outputs!I58,Density,6,0)),Outputs!I58,VLOOKUP(Outputs!I58,Density,6,0)))&amp;IF(ISBLANK(Outputs!M58),"",", "&amp;IF(ISBLANK(VLOOKUP(Outputs!M58,Density,6,0)),Outputs!M58,VLOOKUP(Outputs!M58,Density,6,0)))</f>
        <v>#N/A</v>
      </c>
      <c r="G58" t="str">
        <f>IF(ISBLANK(Outputs!E58),"","ElectricCharge, "&amp;Outputs!B58)</f>
        <v/>
      </c>
      <c r="H58" t="str">
        <f>IF(ISBLANK(Outputs!E58),"",", "&amp;Outputs!E58&amp;", "&amp;Outputs!H58)</f>
        <v/>
      </c>
      <c r="I58" t="str">
        <f>IF(ISBLANK(Outputs!E58),"",", "&amp;Outputs!E58&amp;", "&amp;Outputs!H58)</f>
        <v/>
      </c>
      <c r="L58" t="str">
        <f>IF(ISBLANK(Outputs!I58),"",", "&amp;Outputs!I58&amp;", "&amp;Outputs!L58)</f>
        <v/>
      </c>
      <c r="M58" t="str">
        <f>IF(ISBLANK(Outputs!I58),"",", "&amp;Outputs!I58&amp;", "&amp;Outputs!L58)</f>
        <v/>
      </c>
      <c r="P58" t="str">
        <f>IF(ISBLANK(Outputs!M58),"",", "&amp;Outputs!M58&amp;", "&amp;Outputs!P58)</f>
        <v/>
      </c>
      <c r="Q58" t="str">
        <f>IF(ISBLANK(Outputs!M58),"",", "&amp;Outputs!M58&amp;", "&amp;Outputs!P58)</f>
        <v/>
      </c>
      <c r="T58" t="str">
        <f>IF(ISBLANK(Outputs!Q58),"",Outputs!Q58&amp;", "&amp;Outputs!T58&amp;", False")</f>
        <v/>
      </c>
      <c r="U58" t="str">
        <f>IF(ISBLANK(Outputs!Q58),"",Outputs!Q58&amp;",  "&amp;Outputs!T58&amp;", False")</f>
        <v/>
      </c>
      <c r="X58" t="str">
        <f>IF(ISBLANK(Outputs!U58),"",", "&amp;Outputs!U58&amp;", "&amp;Outputs!X58&amp;", True")</f>
        <v/>
      </c>
      <c r="Y58" t="str">
        <f>IF(ISBLANK(Outputs!U58),"",", "&amp;Outputs!U58&amp;", "&amp;Outputs!X58&amp;", True")</f>
        <v/>
      </c>
      <c r="AB58" t="str">
        <f>IF(ISBLANK(Outputs!Y58),"",", "&amp;Outputs!Y58&amp;", "&amp;Outputs!AB58&amp;", True")</f>
        <v/>
      </c>
      <c r="AC58" t="str">
        <f>IF(ISBLANK(Outputs!Y58),"",", "&amp;Outputs!Y58&amp;", "&amp;Outputs!AB58&amp;", True")</f>
        <v/>
      </c>
      <c r="AF58" t="str">
        <f>IF(ISBLANK(Outputs!AC58),"",", "&amp;Outputs!AC58&amp;", "&amp;Outputs!AF58&amp;", True")</f>
        <v/>
      </c>
      <c r="AG58" t="str">
        <f>IF(ISBLANK(Outputs!AC58),"",", "&amp;Outputs!AC58&amp;", "&amp;Outputs!AF58&amp;", True")</f>
        <v/>
      </c>
    </row>
    <row r="59" spans="1:33" ht="409">
      <c r="A59" t="str">
        <f t="shared" si="1"/>
        <v/>
      </c>
      <c r="B59" s="6" t="str">
        <f>IF(ISBLANK(Outputs!E59),"",IF(Outputs!A59="Distiller","@PART[KA_Distiller_250_01]:AFTER[Karbonite]:NEEDS[RealFuels]",IF(Outputs!A59="DistillerM","@PART[KA_Distiller_250_01M]:AFTER[Karbonite]:NEEDS[RealFuels]",IF(Outputs!A59="ConverterC","@PART[KA_Converter_250_01]:AFTER[Karbonite]:NEEDS[RealFuels]",IF(Outputs!A59="ConverterN","@PART[KA_Converter_250_01N]:AFTER[Karbonite]:NEEDS[RealFuels]",IF(Outputs!A59="ConverterH","@PART[KA_Converter_250_01H]:AFTER[Karbonite]:NEEDS[RealFuels]",IF(Outputs!A59="ConverterO","@PART[KA_Converter_250_01O]:AFTER[Karbonite]:NEEDS[RealFuels]","ERROR!"))))))&amp;"
{
 MODULE
 {
  name = REGO_ModuleResourceConverter
  ConverterName = "&amp;$E59&amp;"
  StartActionName = Start "&amp;$E59&amp;"
  StopActionName = Stop "&amp;$E59&amp;"
  conversionRate = 1
  inputResources = "&amp;$G59&amp;H59&amp;L59&amp;P59&amp;"
  outputResources = "&amp;T59&amp;X59&amp;AB59&amp;AF59&amp;"
 }
}
")</f>
        <v/>
      </c>
      <c r="C59" s="6" t="str">
        <f>IF(ISBLANK(Outputs!E59),"",IF(Outputs!A59="Distiller","@PART[KA_Distiller_125_01]:AFTER[Karbonite]:NEEDS[RealFuels]",IF(Outputs!A59="DistillerM","@PART[KA_Distiller_125_01M]:AFTER[Karbonite]:NEEDS[RealFuels]",IF(Outputs!A59="ConverterC","@PART[KA_Converter_125_01]:AFTER[Karbonite]:NEEDS[RealFuels]",IF(Outputs!A59="ConverterN","@PART[KA_Converter_125_01N]:AFTER[Karbonite]:NEEDS[RealFuels]",IF(Outputs!A59="ConverterH","@PART[KA_Converter_125_01H]:AFTER[Karbonite]:NEEDS[RealFuels]",IF(Outputs!A59="ConverterO","@PART[KA_Converter_125_01O]:AFTER[Karbonite]:NEEDS[RealFuels]","ERROR!"))))))&amp;"
{
 MODULE
 {
  name = REGO_ModuleResourceConverter
  ConverterName = "&amp;$E59&amp;"
  StartActionName = Start "&amp;$E59&amp;"
  StopActionName = Stop "&amp;$E59&amp;"
  conversionRate = 0.5
  inputResources = "&amp;$G59&amp;I59&amp;M59&amp;Q59&amp;"
  outputResources = "&amp;U59&amp;Y59&amp;AC59&amp;AG59&amp;"
 }
}
")</f>
        <v/>
      </c>
      <c r="E59" t="e">
        <f>IF(ISBLANK(VLOOKUP(Outputs!Q59,Density,6,0)),Outputs!Q59,VLOOKUP(Outputs!Q59,Density,6,0))&amp;IF(ISBLANK(Outputs!U59),"",", "&amp;IF(ISBLANK(VLOOKUP(Outputs!U59,Density,6,0)),Outputs!U59,VLOOKUP(Outputs!U59,Density,6,0)))&amp;IF(ISBLANK(Outputs!Y59),"",", "&amp;IF(ISBLANK(VLOOKUP(Outputs!Y59,Density,6,0)),Outputs!Y59,VLOOKUP(Outputs!Y59,Density,6,0))&amp;IF(ISBLANK(Outputs!AC59),"",", "&amp;IF(ISBLANK(VLOOKUP(Outputs!AC59,Density,6,0)),Outputs!AC59,VLOOKUP(Outputs!AC59,Density,6,0))))</f>
        <v>#N/A</v>
      </c>
      <c r="F59" t="e">
        <f>IF(ISBLANK(VLOOKUP(Outputs!E59,Density,6,0)),Outputs!E59,VLOOKUP(Outputs!E59,Density,6,0))&amp;IF(ISBLANK(Outputs!I59),"",", "&amp;IF(ISBLANK(VLOOKUP(Outputs!I59,Density,6,0)),Outputs!I59,VLOOKUP(Outputs!I59,Density,6,0)))&amp;IF(ISBLANK(Outputs!M59),"",", "&amp;IF(ISBLANK(VLOOKUP(Outputs!M59,Density,6,0)),Outputs!M59,VLOOKUP(Outputs!M59,Density,6,0)))</f>
        <v>#N/A</v>
      </c>
      <c r="G59" t="str">
        <f>IF(ISBLANK(Outputs!E59),"","ElectricCharge, "&amp;Outputs!B59)</f>
        <v/>
      </c>
      <c r="H59" t="str">
        <f>IF(ISBLANK(Outputs!E59),"",", "&amp;Outputs!E59&amp;", "&amp;Outputs!H59)</f>
        <v/>
      </c>
      <c r="I59" t="str">
        <f>IF(ISBLANK(Outputs!E59),"",", "&amp;Outputs!E59&amp;", "&amp;Outputs!H59)</f>
        <v/>
      </c>
      <c r="L59" t="str">
        <f>IF(ISBLANK(Outputs!I59),"",", "&amp;Outputs!I59&amp;", "&amp;Outputs!L59)</f>
        <v/>
      </c>
      <c r="M59" t="str">
        <f>IF(ISBLANK(Outputs!I59),"",", "&amp;Outputs!I59&amp;", "&amp;Outputs!L59)</f>
        <v/>
      </c>
      <c r="P59" t="str">
        <f>IF(ISBLANK(Outputs!M59),"",", "&amp;Outputs!M59&amp;", "&amp;Outputs!P59)</f>
        <v/>
      </c>
      <c r="Q59" t="str">
        <f>IF(ISBLANK(Outputs!M59),"",", "&amp;Outputs!M59&amp;", "&amp;Outputs!P59)</f>
        <v/>
      </c>
      <c r="T59" t="str">
        <f>IF(ISBLANK(Outputs!Q59),"",Outputs!Q59&amp;", "&amp;Outputs!T59&amp;", False")</f>
        <v/>
      </c>
      <c r="U59" t="str">
        <f>IF(ISBLANK(Outputs!Q59),"",Outputs!Q59&amp;",  "&amp;Outputs!T59&amp;", False")</f>
        <v/>
      </c>
      <c r="X59" t="str">
        <f>IF(ISBLANK(Outputs!U59),"",", "&amp;Outputs!U59&amp;", "&amp;Outputs!X59&amp;", True")</f>
        <v/>
      </c>
      <c r="Y59" t="str">
        <f>IF(ISBLANK(Outputs!U59),"",", "&amp;Outputs!U59&amp;", "&amp;Outputs!X59&amp;", True")</f>
        <v/>
      </c>
      <c r="AB59" t="str">
        <f>IF(ISBLANK(Outputs!Y59),"",", "&amp;Outputs!Y59&amp;", "&amp;Outputs!AB59&amp;", True")</f>
        <v/>
      </c>
      <c r="AC59" t="str">
        <f>IF(ISBLANK(Outputs!Y59),"",", "&amp;Outputs!Y59&amp;", "&amp;Outputs!AB59&amp;", True")</f>
        <v/>
      </c>
      <c r="AF59" t="str">
        <f>IF(ISBLANK(Outputs!AC59),"",", "&amp;Outputs!AC59&amp;", "&amp;Outputs!AF59&amp;", True")</f>
        <v/>
      </c>
      <c r="AG59" t="str">
        <f>IF(ISBLANK(Outputs!AC59),"",", "&amp;Outputs!AC59&amp;", "&amp;Outputs!AF59&amp;", True")</f>
        <v/>
      </c>
    </row>
    <row r="60" spans="1:33" ht="409">
      <c r="A60" t="str">
        <f t="shared" si="1"/>
        <v/>
      </c>
      <c r="B60" s="6" t="str">
        <f>IF(ISBLANK(Outputs!E60),"",IF(Outputs!A60="Distiller","@PART[KA_Distiller_250_01]:AFTER[Karbonite]:NEEDS[RealFuels]",IF(Outputs!A60="DistillerM","@PART[KA_Distiller_250_01M]:AFTER[Karbonite]:NEEDS[RealFuels]",IF(Outputs!A60="ConverterC","@PART[KA_Converter_250_01]:AFTER[Karbonite]:NEEDS[RealFuels]",IF(Outputs!A60="ConverterN","@PART[KA_Converter_250_01N]:AFTER[Karbonite]:NEEDS[RealFuels]",IF(Outputs!A60="ConverterH","@PART[KA_Converter_250_01H]:AFTER[Karbonite]:NEEDS[RealFuels]",IF(Outputs!A60="ConverterO","@PART[KA_Converter_250_01O]:AFTER[Karbonite]:NEEDS[RealFuels]","ERROR!"))))))&amp;"
{
 MODULE
 {
  name = REGO_ModuleResourceConverter
  ConverterName = "&amp;$E60&amp;"
  StartActionName = Start "&amp;$E60&amp;"
  StopActionName = Stop "&amp;$E60&amp;"
  conversionRate = 1
  inputResources = "&amp;$G60&amp;H60&amp;L60&amp;P60&amp;"
  outputResources = "&amp;T60&amp;X60&amp;AB60&amp;AF60&amp;"
 }
}
")</f>
        <v/>
      </c>
      <c r="C60" s="6" t="str">
        <f>IF(ISBLANK(Outputs!E60),"",IF(Outputs!A60="Distiller","@PART[KA_Distiller_125_01]:AFTER[Karbonite]:NEEDS[RealFuels]",IF(Outputs!A60="DistillerM","@PART[KA_Distiller_125_01M]:AFTER[Karbonite]:NEEDS[RealFuels]",IF(Outputs!A60="ConverterC","@PART[KA_Converter_125_01]:AFTER[Karbonite]:NEEDS[RealFuels]",IF(Outputs!A60="ConverterN","@PART[KA_Converter_125_01N]:AFTER[Karbonite]:NEEDS[RealFuels]",IF(Outputs!A60="ConverterH","@PART[KA_Converter_125_01H]:AFTER[Karbonite]:NEEDS[RealFuels]",IF(Outputs!A60="ConverterO","@PART[KA_Converter_125_01O]:AFTER[Karbonite]:NEEDS[RealFuels]","ERROR!"))))))&amp;"
{
 MODULE
 {
  name = REGO_ModuleResourceConverter
  ConverterName = "&amp;$E60&amp;"
  StartActionName = Start "&amp;$E60&amp;"
  StopActionName = Stop "&amp;$E60&amp;"
  conversionRate = 0.5
  inputResources = "&amp;$G60&amp;I60&amp;M60&amp;Q60&amp;"
  outputResources = "&amp;U60&amp;Y60&amp;AC60&amp;AG60&amp;"
 }
}
")</f>
        <v/>
      </c>
      <c r="E60" t="e">
        <f>IF(ISBLANK(VLOOKUP(Outputs!Q60,Density,6,0)),Outputs!Q60,VLOOKUP(Outputs!Q60,Density,6,0))&amp;IF(ISBLANK(Outputs!U60),"",", "&amp;IF(ISBLANK(VLOOKUP(Outputs!U60,Density,6,0)),Outputs!U60,VLOOKUP(Outputs!U60,Density,6,0)))&amp;IF(ISBLANK(Outputs!Y60),"",", "&amp;IF(ISBLANK(VLOOKUP(Outputs!Y60,Density,6,0)),Outputs!Y60,VLOOKUP(Outputs!Y60,Density,6,0))&amp;IF(ISBLANK(Outputs!AC60),"",", "&amp;IF(ISBLANK(VLOOKUP(Outputs!AC60,Density,6,0)),Outputs!AC60,VLOOKUP(Outputs!AC60,Density,6,0))))</f>
        <v>#N/A</v>
      </c>
      <c r="F60" t="e">
        <f>IF(ISBLANK(VLOOKUP(Outputs!E60,Density,6,0)),Outputs!E60,VLOOKUP(Outputs!E60,Density,6,0))&amp;IF(ISBLANK(Outputs!I60),"",", "&amp;IF(ISBLANK(VLOOKUP(Outputs!I60,Density,6,0)),Outputs!I60,VLOOKUP(Outputs!I60,Density,6,0)))&amp;IF(ISBLANK(Outputs!M60),"",", "&amp;IF(ISBLANK(VLOOKUP(Outputs!M60,Density,6,0)),Outputs!M60,VLOOKUP(Outputs!M60,Density,6,0)))</f>
        <v>#N/A</v>
      </c>
      <c r="G60" t="str">
        <f>IF(ISBLANK(Outputs!E60),"","ElectricCharge, "&amp;Outputs!B60)</f>
        <v/>
      </c>
      <c r="H60" t="str">
        <f>IF(ISBLANK(Outputs!E60),"",", "&amp;Outputs!E60&amp;", "&amp;Outputs!H60)</f>
        <v/>
      </c>
      <c r="I60" t="str">
        <f>IF(ISBLANK(Outputs!E60),"",", "&amp;Outputs!E60&amp;", "&amp;Outputs!H60)</f>
        <v/>
      </c>
      <c r="L60" t="str">
        <f>IF(ISBLANK(Outputs!I60),"",", "&amp;Outputs!I60&amp;", "&amp;Outputs!L60)</f>
        <v/>
      </c>
      <c r="M60" t="str">
        <f>IF(ISBLANK(Outputs!I60),"",", "&amp;Outputs!I60&amp;", "&amp;Outputs!L60)</f>
        <v/>
      </c>
      <c r="P60" t="str">
        <f>IF(ISBLANK(Outputs!M60),"",", "&amp;Outputs!M60&amp;", "&amp;Outputs!P60)</f>
        <v/>
      </c>
      <c r="Q60" t="str">
        <f>IF(ISBLANK(Outputs!M60),"",", "&amp;Outputs!M60&amp;", "&amp;Outputs!P60)</f>
        <v/>
      </c>
      <c r="T60" t="str">
        <f>IF(ISBLANK(Outputs!Q60),"",Outputs!Q60&amp;", "&amp;Outputs!T60&amp;", False")</f>
        <v/>
      </c>
      <c r="U60" t="str">
        <f>IF(ISBLANK(Outputs!Q60),"",Outputs!Q60&amp;",  "&amp;Outputs!T60&amp;", False")</f>
        <v/>
      </c>
      <c r="X60" t="str">
        <f>IF(ISBLANK(Outputs!U60),"",", "&amp;Outputs!U60&amp;", "&amp;Outputs!X60&amp;", True")</f>
        <v/>
      </c>
      <c r="Y60" t="str">
        <f>IF(ISBLANK(Outputs!U60),"",", "&amp;Outputs!U60&amp;", "&amp;Outputs!X60&amp;", True")</f>
        <v/>
      </c>
      <c r="AB60" t="str">
        <f>IF(ISBLANK(Outputs!Y60),"",", "&amp;Outputs!Y60&amp;", "&amp;Outputs!AB60&amp;", True")</f>
        <v/>
      </c>
      <c r="AC60" t="str">
        <f>IF(ISBLANK(Outputs!Y60),"",", "&amp;Outputs!Y60&amp;", "&amp;Outputs!AB60&amp;", True")</f>
        <v/>
      </c>
      <c r="AF60" t="str">
        <f>IF(ISBLANK(Outputs!AC60),"",", "&amp;Outputs!AC60&amp;", "&amp;Outputs!AF60&amp;", True")</f>
        <v/>
      </c>
      <c r="AG60" t="str">
        <f>IF(ISBLANK(Outputs!AC60),"",", "&amp;Outputs!AC60&amp;", "&amp;Outputs!AF60&amp;", True")</f>
        <v/>
      </c>
    </row>
    <row r="61" spans="1:33" ht="409">
      <c r="A61" t="str">
        <f t="shared" si="1"/>
        <v/>
      </c>
      <c r="B61" s="6" t="str">
        <f>IF(ISBLANK(Outputs!E61),"",IF(Outputs!A61="Distiller","@PART[KA_Distiller_250_01]:AFTER[Karbonite]:NEEDS[RealFuels]",IF(Outputs!A61="DistillerM","@PART[KA_Distiller_250_01M]:AFTER[Karbonite]:NEEDS[RealFuels]",IF(Outputs!A61="ConverterC","@PART[KA_Converter_250_01]:AFTER[Karbonite]:NEEDS[RealFuels]",IF(Outputs!A61="ConverterN","@PART[KA_Converter_250_01N]:AFTER[Karbonite]:NEEDS[RealFuels]",IF(Outputs!A61="ConverterH","@PART[KA_Converter_250_01H]:AFTER[Karbonite]:NEEDS[RealFuels]",IF(Outputs!A61="ConverterO","@PART[KA_Converter_250_01O]:AFTER[Karbonite]:NEEDS[RealFuels]","ERROR!"))))))&amp;"
{
 MODULE
 {
  name = REGO_ModuleResourceConverter
  ConverterName = "&amp;$E61&amp;"
  StartActionName = Start "&amp;$E61&amp;"
  StopActionName = Stop "&amp;$E61&amp;"
  conversionRate = 1
  inputResources = "&amp;$G61&amp;H61&amp;L61&amp;P61&amp;"
  outputResources = "&amp;T61&amp;X61&amp;AB61&amp;AF61&amp;"
 }
}
")</f>
        <v/>
      </c>
      <c r="C61" s="6" t="str">
        <f>IF(ISBLANK(Outputs!E61),"",IF(Outputs!A61="Distiller","@PART[KA_Distiller_125_01]:AFTER[Karbonite]:NEEDS[RealFuels]",IF(Outputs!A61="DistillerM","@PART[KA_Distiller_125_01M]:AFTER[Karbonite]:NEEDS[RealFuels]",IF(Outputs!A61="ConverterC","@PART[KA_Converter_125_01]:AFTER[Karbonite]:NEEDS[RealFuels]",IF(Outputs!A61="ConverterN","@PART[KA_Converter_125_01N]:AFTER[Karbonite]:NEEDS[RealFuels]",IF(Outputs!A61="ConverterH","@PART[KA_Converter_125_01H]:AFTER[Karbonite]:NEEDS[RealFuels]",IF(Outputs!A61="ConverterO","@PART[KA_Converter_125_01O]:AFTER[Karbonite]:NEEDS[RealFuels]","ERROR!"))))))&amp;"
{
 MODULE
 {
  name = REGO_ModuleResourceConverter
  ConverterName = "&amp;$E61&amp;"
  StartActionName = Start "&amp;$E61&amp;"
  StopActionName = Stop "&amp;$E61&amp;"
  conversionRate = 0.5
  inputResources = "&amp;$G61&amp;I61&amp;M61&amp;Q61&amp;"
  outputResources = "&amp;U61&amp;Y61&amp;AC61&amp;AG61&amp;"
 }
}
")</f>
        <v/>
      </c>
      <c r="E61" t="e">
        <f>IF(ISBLANK(VLOOKUP(Outputs!Q61,Density,6,0)),Outputs!Q61,VLOOKUP(Outputs!Q61,Density,6,0))&amp;IF(ISBLANK(Outputs!U61),"",", "&amp;IF(ISBLANK(VLOOKUP(Outputs!U61,Density,6,0)),Outputs!U61,VLOOKUP(Outputs!U61,Density,6,0)))&amp;IF(ISBLANK(Outputs!Y61),"",", "&amp;IF(ISBLANK(VLOOKUP(Outputs!Y61,Density,6,0)),Outputs!Y61,VLOOKUP(Outputs!Y61,Density,6,0))&amp;IF(ISBLANK(Outputs!AC61),"",", "&amp;IF(ISBLANK(VLOOKUP(Outputs!AC61,Density,6,0)),Outputs!AC61,VLOOKUP(Outputs!AC61,Density,6,0))))</f>
        <v>#N/A</v>
      </c>
      <c r="F61" t="e">
        <f>IF(ISBLANK(VLOOKUP(Outputs!E61,Density,6,0)),Outputs!E61,VLOOKUP(Outputs!E61,Density,6,0))&amp;IF(ISBLANK(Outputs!I61),"",", "&amp;IF(ISBLANK(VLOOKUP(Outputs!I61,Density,6,0)),Outputs!I61,VLOOKUP(Outputs!I61,Density,6,0)))&amp;IF(ISBLANK(Outputs!M61),"",", "&amp;IF(ISBLANK(VLOOKUP(Outputs!M61,Density,6,0)),Outputs!M61,VLOOKUP(Outputs!M61,Density,6,0)))</f>
        <v>#N/A</v>
      </c>
      <c r="G61" t="str">
        <f>IF(ISBLANK(Outputs!E61),"","ElectricCharge, "&amp;Outputs!B61)</f>
        <v/>
      </c>
      <c r="H61" t="str">
        <f>IF(ISBLANK(Outputs!E61),"",", "&amp;Outputs!E61&amp;", "&amp;Outputs!H61)</f>
        <v/>
      </c>
      <c r="I61" t="str">
        <f>IF(ISBLANK(Outputs!E61),"",", "&amp;Outputs!E61&amp;", "&amp;Outputs!H61)</f>
        <v/>
      </c>
      <c r="L61" t="str">
        <f>IF(ISBLANK(Outputs!I61),"",", "&amp;Outputs!I61&amp;", "&amp;Outputs!L61)</f>
        <v/>
      </c>
      <c r="M61" t="str">
        <f>IF(ISBLANK(Outputs!I61),"",", "&amp;Outputs!I61&amp;", "&amp;Outputs!L61)</f>
        <v/>
      </c>
      <c r="P61" t="str">
        <f>IF(ISBLANK(Outputs!M61),"",", "&amp;Outputs!M61&amp;", "&amp;Outputs!P61)</f>
        <v/>
      </c>
      <c r="Q61" t="str">
        <f>IF(ISBLANK(Outputs!M61),"",", "&amp;Outputs!M61&amp;", "&amp;Outputs!P61)</f>
        <v/>
      </c>
      <c r="T61" t="str">
        <f>IF(ISBLANK(Outputs!Q61),"",Outputs!Q61&amp;", "&amp;Outputs!T61&amp;", False")</f>
        <v/>
      </c>
      <c r="U61" t="str">
        <f>IF(ISBLANK(Outputs!Q61),"",Outputs!Q61&amp;",  "&amp;Outputs!T61&amp;", False")</f>
        <v/>
      </c>
      <c r="X61" t="str">
        <f>IF(ISBLANK(Outputs!U61),"",", "&amp;Outputs!U61&amp;", "&amp;Outputs!X61&amp;", True")</f>
        <v/>
      </c>
      <c r="Y61" t="str">
        <f>IF(ISBLANK(Outputs!U61),"",", "&amp;Outputs!U61&amp;", "&amp;Outputs!X61&amp;", True")</f>
        <v/>
      </c>
      <c r="AB61" t="str">
        <f>IF(ISBLANK(Outputs!Y61),"",", "&amp;Outputs!Y61&amp;", "&amp;Outputs!AB61&amp;", True")</f>
        <v/>
      </c>
      <c r="AC61" t="str">
        <f>IF(ISBLANK(Outputs!Y61),"",", "&amp;Outputs!Y61&amp;", "&amp;Outputs!AB61&amp;", True")</f>
        <v/>
      </c>
      <c r="AF61" t="str">
        <f>IF(ISBLANK(Outputs!AC61),"",", "&amp;Outputs!AC61&amp;", "&amp;Outputs!AF61&amp;", True")</f>
        <v/>
      </c>
      <c r="AG61" t="str">
        <f>IF(ISBLANK(Outputs!AC61),"",", "&amp;Outputs!AC61&amp;", "&amp;Outputs!AF61&amp;", True")</f>
        <v/>
      </c>
    </row>
    <row r="62" spans="1:33" ht="409">
      <c r="A62" t="str">
        <f t="shared" si="1"/>
        <v/>
      </c>
      <c r="B62" s="6" t="str">
        <f>IF(ISBLANK(Outputs!E62),"",IF(Outputs!A62="Distiller","@PART[KA_Distiller_250_01]:AFTER[Karbonite]:NEEDS[RealFuels]",IF(Outputs!A62="DistillerM","@PART[KA_Distiller_250_01M]:AFTER[Karbonite]:NEEDS[RealFuels]",IF(Outputs!A62="ConverterC","@PART[KA_Converter_250_01]:AFTER[Karbonite]:NEEDS[RealFuels]",IF(Outputs!A62="ConverterN","@PART[KA_Converter_250_01N]:AFTER[Karbonite]:NEEDS[RealFuels]",IF(Outputs!A62="ConverterH","@PART[KA_Converter_250_01H]:AFTER[Karbonite]:NEEDS[RealFuels]",IF(Outputs!A62="ConverterO","@PART[KA_Converter_250_01O]:AFTER[Karbonite]:NEEDS[RealFuels]","ERROR!"))))))&amp;"
{
 MODULE
 {
  name = REGO_ModuleResourceConverter
  ConverterName = "&amp;$E62&amp;"
  StartActionName = Start "&amp;$E62&amp;"
  StopActionName = Stop "&amp;$E62&amp;"
  conversionRate = 1
  inputResources = "&amp;$G62&amp;H62&amp;L62&amp;P62&amp;"
  outputResources = "&amp;T62&amp;X62&amp;AB62&amp;AF62&amp;"
 }
}
")</f>
        <v/>
      </c>
      <c r="C62" s="6" t="str">
        <f>IF(ISBLANK(Outputs!E62),"",IF(Outputs!A62="Distiller","@PART[KA_Distiller_125_01]:AFTER[Karbonite]:NEEDS[RealFuels]",IF(Outputs!A62="DistillerM","@PART[KA_Distiller_125_01M]:AFTER[Karbonite]:NEEDS[RealFuels]",IF(Outputs!A62="ConverterC","@PART[KA_Converter_125_01]:AFTER[Karbonite]:NEEDS[RealFuels]",IF(Outputs!A62="ConverterN","@PART[KA_Converter_125_01N]:AFTER[Karbonite]:NEEDS[RealFuels]",IF(Outputs!A62="ConverterH","@PART[KA_Converter_125_01H]:AFTER[Karbonite]:NEEDS[RealFuels]",IF(Outputs!A62="ConverterO","@PART[KA_Converter_125_01O]:AFTER[Karbonite]:NEEDS[RealFuels]","ERROR!"))))))&amp;"
{
 MODULE
 {
  name = REGO_ModuleResourceConverter
  ConverterName = "&amp;$E62&amp;"
  StartActionName = Start "&amp;$E62&amp;"
  StopActionName = Stop "&amp;$E62&amp;"
  conversionRate = 0.5
  inputResources = "&amp;$G62&amp;I62&amp;M62&amp;Q62&amp;"
  outputResources = "&amp;U62&amp;Y62&amp;AC62&amp;AG62&amp;"
 }
}
")</f>
        <v/>
      </c>
      <c r="E62" t="e">
        <f>IF(ISBLANK(VLOOKUP(Outputs!Q62,Density,6,0)),Outputs!Q62,VLOOKUP(Outputs!Q62,Density,6,0))&amp;IF(ISBLANK(Outputs!U62),"",", "&amp;IF(ISBLANK(VLOOKUP(Outputs!U62,Density,6,0)),Outputs!U62,VLOOKUP(Outputs!U62,Density,6,0)))&amp;IF(ISBLANK(Outputs!Y62),"",", "&amp;IF(ISBLANK(VLOOKUP(Outputs!Y62,Density,6,0)),Outputs!Y62,VLOOKUP(Outputs!Y62,Density,6,0))&amp;IF(ISBLANK(Outputs!AC62),"",", "&amp;IF(ISBLANK(VLOOKUP(Outputs!AC62,Density,6,0)),Outputs!AC62,VLOOKUP(Outputs!AC62,Density,6,0))))</f>
        <v>#N/A</v>
      </c>
      <c r="F62" t="e">
        <f>IF(ISBLANK(VLOOKUP(Outputs!E62,Density,6,0)),Outputs!E62,VLOOKUP(Outputs!E62,Density,6,0))&amp;IF(ISBLANK(Outputs!I62),"",", "&amp;IF(ISBLANK(VLOOKUP(Outputs!I62,Density,6,0)),Outputs!I62,VLOOKUP(Outputs!I62,Density,6,0)))&amp;IF(ISBLANK(Outputs!M62),"",", "&amp;IF(ISBLANK(VLOOKUP(Outputs!M62,Density,6,0)),Outputs!M62,VLOOKUP(Outputs!M62,Density,6,0)))</f>
        <v>#N/A</v>
      </c>
      <c r="G62" t="str">
        <f>IF(ISBLANK(Outputs!E62),"","ElectricCharge, "&amp;Outputs!B62)</f>
        <v/>
      </c>
      <c r="H62" t="str">
        <f>IF(ISBLANK(Outputs!E62),"",", "&amp;Outputs!E62&amp;", "&amp;Outputs!H62)</f>
        <v/>
      </c>
      <c r="I62" t="str">
        <f>IF(ISBLANK(Outputs!E62),"",", "&amp;Outputs!E62&amp;", "&amp;Outputs!H62)</f>
        <v/>
      </c>
      <c r="L62" t="str">
        <f>IF(ISBLANK(Outputs!I62),"",", "&amp;Outputs!I62&amp;", "&amp;Outputs!L62)</f>
        <v/>
      </c>
      <c r="M62" t="str">
        <f>IF(ISBLANK(Outputs!I62),"",", "&amp;Outputs!I62&amp;", "&amp;Outputs!L62)</f>
        <v/>
      </c>
      <c r="P62" t="str">
        <f>IF(ISBLANK(Outputs!M62),"",", "&amp;Outputs!M62&amp;", "&amp;Outputs!P62)</f>
        <v/>
      </c>
      <c r="Q62" t="str">
        <f>IF(ISBLANK(Outputs!M62),"",", "&amp;Outputs!M62&amp;", "&amp;Outputs!P62)</f>
        <v/>
      </c>
      <c r="T62" t="str">
        <f>IF(ISBLANK(Outputs!Q62),"",Outputs!Q62&amp;", "&amp;Outputs!T62&amp;", False")</f>
        <v/>
      </c>
      <c r="U62" t="str">
        <f>IF(ISBLANK(Outputs!Q62),"",Outputs!Q62&amp;",  "&amp;Outputs!T62&amp;", False")</f>
        <v/>
      </c>
      <c r="X62" t="str">
        <f>IF(ISBLANK(Outputs!U62),"",", "&amp;Outputs!U62&amp;", "&amp;Outputs!X62&amp;", True")</f>
        <v/>
      </c>
      <c r="Y62" t="str">
        <f>IF(ISBLANK(Outputs!U62),"",", "&amp;Outputs!U62&amp;", "&amp;Outputs!X62&amp;", True")</f>
        <v/>
      </c>
      <c r="AB62" t="str">
        <f>IF(ISBLANK(Outputs!Y62),"",", "&amp;Outputs!Y62&amp;", "&amp;Outputs!AB62&amp;", True")</f>
        <v/>
      </c>
      <c r="AC62" t="str">
        <f>IF(ISBLANK(Outputs!Y62),"",", "&amp;Outputs!Y62&amp;", "&amp;Outputs!AB62&amp;", True")</f>
        <v/>
      </c>
      <c r="AF62" t="str">
        <f>IF(ISBLANK(Outputs!AC62),"",", "&amp;Outputs!AC62&amp;", "&amp;Outputs!AF62&amp;", True")</f>
        <v/>
      </c>
      <c r="AG62" t="str">
        <f>IF(ISBLANK(Outputs!AC62),"",", "&amp;Outputs!AC62&amp;", "&amp;Outputs!AF62&amp;", True")</f>
        <v/>
      </c>
    </row>
    <row r="63" spans="1:33" ht="409">
      <c r="A63" t="str">
        <f t="shared" si="1"/>
        <v/>
      </c>
      <c r="B63" s="6" t="str">
        <f>IF(ISBLANK(Outputs!E63),"",IF(Outputs!A63="Distiller","@PART[KA_Distiller_250_01]:AFTER[Karbonite]:NEEDS[RealFuels]",IF(Outputs!A63="DistillerM","@PART[KA_Distiller_250_01M]:AFTER[Karbonite]:NEEDS[RealFuels]",IF(Outputs!A63="ConverterC","@PART[KA_Converter_250_01]:AFTER[Karbonite]:NEEDS[RealFuels]",IF(Outputs!A63="ConverterN","@PART[KA_Converter_250_01N]:AFTER[Karbonite]:NEEDS[RealFuels]",IF(Outputs!A63="ConverterH","@PART[KA_Converter_250_01H]:AFTER[Karbonite]:NEEDS[RealFuels]",IF(Outputs!A63="ConverterO","@PART[KA_Converter_250_01O]:AFTER[Karbonite]:NEEDS[RealFuels]","ERROR!"))))))&amp;"
{
 MODULE
 {
  name = REGO_ModuleResourceConverter
  ConverterName = "&amp;$E63&amp;"
  StartActionName = Start "&amp;$E63&amp;"
  StopActionName = Stop "&amp;$E63&amp;"
  conversionRate = 1
  inputResources = "&amp;$G63&amp;H63&amp;L63&amp;P63&amp;"
  outputResources = "&amp;T63&amp;X63&amp;AB63&amp;AF63&amp;"
 }
}
")</f>
        <v/>
      </c>
      <c r="C63" s="6" t="str">
        <f>IF(ISBLANK(Outputs!E63),"",IF(Outputs!A63="Distiller","@PART[KA_Distiller_125_01]:AFTER[Karbonite]:NEEDS[RealFuels]",IF(Outputs!A63="DistillerM","@PART[KA_Distiller_125_01M]:AFTER[Karbonite]:NEEDS[RealFuels]",IF(Outputs!A63="ConverterC","@PART[KA_Converter_125_01]:AFTER[Karbonite]:NEEDS[RealFuels]",IF(Outputs!A63="ConverterN","@PART[KA_Converter_125_01N]:AFTER[Karbonite]:NEEDS[RealFuels]",IF(Outputs!A63="ConverterH","@PART[KA_Converter_125_01H]:AFTER[Karbonite]:NEEDS[RealFuels]",IF(Outputs!A63="ConverterO","@PART[KA_Converter_125_01O]:AFTER[Karbonite]:NEEDS[RealFuels]","ERROR!"))))))&amp;"
{
 MODULE
 {
  name = REGO_ModuleResourceConverter
  ConverterName = "&amp;$E63&amp;"
  StartActionName = Start "&amp;$E63&amp;"
  StopActionName = Stop "&amp;$E63&amp;"
  conversionRate = 0.5
  inputResources = "&amp;$G63&amp;I63&amp;M63&amp;Q63&amp;"
  outputResources = "&amp;U63&amp;Y63&amp;AC63&amp;AG63&amp;"
 }
}
")</f>
        <v/>
      </c>
      <c r="E63" t="e">
        <f>IF(ISBLANK(VLOOKUP(Outputs!Q63,Density,6,0)),Outputs!Q63,VLOOKUP(Outputs!Q63,Density,6,0))&amp;IF(ISBLANK(Outputs!U63),"",", "&amp;IF(ISBLANK(VLOOKUP(Outputs!U63,Density,6,0)),Outputs!U63,VLOOKUP(Outputs!U63,Density,6,0)))&amp;IF(ISBLANK(Outputs!Y63),"",", "&amp;IF(ISBLANK(VLOOKUP(Outputs!Y63,Density,6,0)),Outputs!Y63,VLOOKUP(Outputs!Y63,Density,6,0))&amp;IF(ISBLANK(Outputs!AC63),"",", "&amp;IF(ISBLANK(VLOOKUP(Outputs!AC63,Density,6,0)),Outputs!AC63,VLOOKUP(Outputs!AC63,Density,6,0))))</f>
        <v>#N/A</v>
      </c>
      <c r="F63" t="e">
        <f>IF(ISBLANK(VLOOKUP(Outputs!E63,Density,6,0)),Outputs!E63,VLOOKUP(Outputs!E63,Density,6,0))&amp;IF(ISBLANK(Outputs!I63),"",", "&amp;IF(ISBLANK(VLOOKUP(Outputs!I63,Density,6,0)),Outputs!I63,VLOOKUP(Outputs!I63,Density,6,0)))&amp;IF(ISBLANK(Outputs!M63),"",", "&amp;IF(ISBLANK(VLOOKUP(Outputs!M63,Density,6,0)),Outputs!M63,VLOOKUP(Outputs!M63,Density,6,0)))</f>
        <v>#N/A</v>
      </c>
      <c r="G63" t="str">
        <f>IF(ISBLANK(Outputs!E63),"","ElectricCharge, "&amp;Outputs!B63)</f>
        <v/>
      </c>
      <c r="H63" t="str">
        <f>IF(ISBLANK(Outputs!E63),"",", "&amp;Outputs!E63&amp;", "&amp;Outputs!H63)</f>
        <v/>
      </c>
      <c r="I63" t="str">
        <f>IF(ISBLANK(Outputs!E63),"",", "&amp;Outputs!E63&amp;", "&amp;Outputs!H63)</f>
        <v/>
      </c>
      <c r="L63" t="str">
        <f>IF(ISBLANK(Outputs!I63),"",", "&amp;Outputs!I63&amp;", "&amp;Outputs!L63)</f>
        <v/>
      </c>
      <c r="M63" t="str">
        <f>IF(ISBLANK(Outputs!I63),"",", "&amp;Outputs!I63&amp;", "&amp;Outputs!L63)</f>
        <v/>
      </c>
      <c r="P63" t="str">
        <f>IF(ISBLANK(Outputs!M63),"",", "&amp;Outputs!M63&amp;", "&amp;Outputs!P63)</f>
        <v/>
      </c>
      <c r="Q63" t="str">
        <f>IF(ISBLANK(Outputs!M63),"",", "&amp;Outputs!M63&amp;", "&amp;Outputs!P63)</f>
        <v/>
      </c>
      <c r="T63" t="str">
        <f>IF(ISBLANK(Outputs!Q63),"",Outputs!Q63&amp;", "&amp;Outputs!T63&amp;", False")</f>
        <v/>
      </c>
      <c r="U63" t="str">
        <f>IF(ISBLANK(Outputs!Q63),"",Outputs!Q63&amp;",  "&amp;Outputs!T63&amp;", False")</f>
        <v/>
      </c>
      <c r="X63" t="str">
        <f>IF(ISBLANK(Outputs!U63),"",", "&amp;Outputs!U63&amp;", "&amp;Outputs!X63&amp;", True")</f>
        <v/>
      </c>
      <c r="Y63" t="str">
        <f>IF(ISBLANK(Outputs!U63),"",", "&amp;Outputs!U63&amp;", "&amp;Outputs!X63&amp;", True")</f>
        <v/>
      </c>
      <c r="AB63" t="str">
        <f>IF(ISBLANK(Outputs!Y63),"",", "&amp;Outputs!Y63&amp;", "&amp;Outputs!AB63&amp;", True")</f>
        <v/>
      </c>
      <c r="AC63" t="str">
        <f>IF(ISBLANK(Outputs!Y63),"",", "&amp;Outputs!Y63&amp;", "&amp;Outputs!AB63&amp;", True")</f>
        <v/>
      </c>
      <c r="AF63" t="str">
        <f>IF(ISBLANK(Outputs!AC63),"",", "&amp;Outputs!AC63&amp;", "&amp;Outputs!AF63&amp;", True")</f>
        <v/>
      </c>
      <c r="AG63" t="str">
        <f>IF(ISBLANK(Outputs!AC63),"",", "&amp;Outputs!AC63&amp;", "&amp;Outputs!AF63&amp;", True")</f>
        <v/>
      </c>
    </row>
    <row r="64" spans="1:33" ht="409">
      <c r="A64" t="str">
        <f t="shared" si="1"/>
        <v/>
      </c>
      <c r="B64" s="6" t="str">
        <f>IF(ISBLANK(Outputs!E64),"",IF(Outputs!A64="Distiller","@PART[KA_Distiller_250_01]:AFTER[Karbonite]:NEEDS[RealFuels]",IF(Outputs!A64="DistillerM","@PART[KA_Distiller_250_01M]:AFTER[Karbonite]:NEEDS[RealFuels]",IF(Outputs!A64="ConverterC","@PART[KA_Converter_250_01]:AFTER[Karbonite]:NEEDS[RealFuels]",IF(Outputs!A64="ConverterN","@PART[KA_Converter_250_01N]:AFTER[Karbonite]:NEEDS[RealFuels]",IF(Outputs!A64="ConverterH","@PART[KA_Converter_250_01H]:AFTER[Karbonite]:NEEDS[RealFuels]",IF(Outputs!A64="ConverterO","@PART[KA_Converter_250_01O]:AFTER[Karbonite]:NEEDS[RealFuels]","ERROR!"))))))&amp;"
{
 MODULE
 {
  name = REGO_ModuleResourceConverter
  ConverterName = "&amp;$E64&amp;"
  StartActionName = Start "&amp;$E64&amp;"
  StopActionName = Stop "&amp;$E64&amp;"
  conversionRate = 1
  inputResources = "&amp;$G64&amp;H64&amp;L64&amp;P64&amp;"
  outputResources = "&amp;T64&amp;X64&amp;AB64&amp;AF64&amp;"
 }
}
")</f>
        <v/>
      </c>
      <c r="C64" s="6" t="str">
        <f>IF(ISBLANK(Outputs!E64),"",IF(Outputs!A64="Distiller","@PART[KA_Distiller_125_01]:AFTER[Karbonite]:NEEDS[RealFuels]",IF(Outputs!A64="DistillerM","@PART[KA_Distiller_125_01M]:AFTER[Karbonite]:NEEDS[RealFuels]",IF(Outputs!A64="ConverterC","@PART[KA_Converter_125_01]:AFTER[Karbonite]:NEEDS[RealFuels]",IF(Outputs!A64="ConverterN","@PART[KA_Converter_125_01N]:AFTER[Karbonite]:NEEDS[RealFuels]",IF(Outputs!A64="ConverterH","@PART[KA_Converter_125_01H]:AFTER[Karbonite]:NEEDS[RealFuels]",IF(Outputs!A64="ConverterO","@PART[KA_Converter_125_01O]:AFTER[Karbonite]:NEEDS[RealFuels]","ERROR!"))))))&amp;"
{
 MODULE
 {
  name = REGO_ModuleResourceConverter
  ConverterName = "&amp;$E64&amp;"
  StartActionName = Start "&amp;$E64&amp;"
  StopActionName = Stop "&amp;$E64&amp;"
  conversionRate = 0.5
  inputResources = "&amp;$G64&amp;I64&amp;M64&amp;Q64&amp;"
  outputResources = "&amp;U64&amp;Y64&amp;AC64&amp;AG64&amp;"
 }
}
")</f>
        <v/>
      </c>
      <c r="E64" t="e">
        <f>IF(ISBLANK(VLOOKUP(Outputs!Q64,Density,6,0)),Outputs!Q64,VLOOKUP(Outputs!Q64,Density,6,0))&amp;IF(ISBLANK(Outputs!U64),"",", "&amp;IF(ISBLANK(VLOOKUP(Outputs!U64,Density,6,0)),Outputs!U64,VLOOKUP(Outputs!U64,Density,6,0)))&amp;IF(ISBLANK(Outputs!Y64),"",", "&amp;IF(ISBLANK(VLOOKUP(Outputs!Y64,Density,6,0)),Outputs!Y64,VLOOKUP(Outputs!Y64,Density,6,0))&amp;IF(ISBLANK(Outputs!AC64),"",", "&amp;IF(ISBLANK(VLOOKUP(Outputs!AC64,Density,6,0)),Outputs!AC64,VLOOKUP(Outputs!AC64,Density,6,0))))</f>
        <v>#N/A</v>
      </c>
      <c r="F64" t="e">
        <f>IF(ISBLANK(VLOOKUP(Outputs!E64,Density,6,0)),Outputs!E64,VLOOKUP(Outputs!E64,Density,6,0))&amp;IF(ISBLANK(Outputs!I64),"",", "&amp;IF(ISBLANK(VLOOKUP(Outputs!I64,Density,6,0)),Outputs!I64,VLOOKUP(Outputs!I64,Density,6,0)))&amp;IF(ISBLANK(Outputs!M64),"",", "&amp;IF(ISBLANK(VLOOKUP(Outputs!M64,Density,6,0)),Outputs!M64,VLOOKUP(Outputs!M64,Density,6,0)))</f>
        <v>#N/A</v>
      </c>
      <c r="G64" t="str">
        <f>IF(ISBLANK(Outputs!E64),"","ElectricCharge, "&amp;Outputs!B64)</f>
        <v/>
      </c>
      <c r="H64" t="str">
        <f>IF(ISBLANK(Outputs!E64),"",", "&amp;Outputs!E64&amp;", "&amp;Outputs!H64)</f>
        <v/>
      </c>
      <c r="I64" t="str">
        <f>IF(ISBLANK(Outputs!E64),"",", "&amp;Outputs!E64&amp;", "&amp;Outputs!H64)</f>
        <v/>
      </c>
      <c r="L64" t="str">
        <f>IF(ISBLANK(Outputs!I64),"",", "&amp;Outputs!I64&amp;", "&amp;Outputs!L64)</f>
        <v/>
      </c>
      <c r="M64" t="str">
        <f>IF(ISBLANK(Outputs!I64),"",", "&amp;Outputs!I64&amp;", "&amp;Outputs!L64)</f>
        <v/>
      </c>
      <c r="P64" t="str">
        <f>IF(ISBLANK(Outputs!M64),"",", "&amp;Outputs!M64&amp;", "&amp;Outputs!P64)</f>
        <v/>
      </c>
      <c r="Q64" t="str">
        <f>IF(ISBLANK(Outputs!M64),"",", "&amp;Outputs!M64&amp;", "&amp;Outputs!P64)</f>
        <v/>
      </c>
      <c r="T64" t="str">
        <f>IF(ISBLANK(Outputs!Q64),"",Outputs!Q64&amp;", "&amp;Outputs!T64&amp;", False")</f>
        <v/>
      </c>
      <c r="U64" t="str">
        <f>IF(ISBLANK(Outputs!Q64),"",Outputs!Q64&amp;",  "&amp;Outputs!T64&amp;", False")</f>
        <v/>
      </c>
      <c r="X64" t="str">
        <f>IF(ISBLANK(Outputs!U64),"",", "&amp;Outputs!U64&amp;", "&amp;Outputs!X64&amp;", True")</f>
        <v/>
      </c>
      <c r="Y64" t="str">
        <f>IF(ISBLANK(Outputs!U64),"",", "&amp;Outputs!U64&amp;", "&amp;Outputs!X64&amp;", True")</f>
        <v/>
      </c>
      <c r="AB64" t="str">
        <f>IF(ISBLANK(Outputs!Y64),"",", "&amp;Outputs!Y64&amp;", "&amp;Outputs!AB64&amp;", True")</f>
        <v/>
      </c>
      <c r="AC64" t="str">
        <f>IF(ISBLANK(Outputs!Y64),"",", "&amp;Outputs!Y64&amp;", "&amp;Outputs!AB64&amp;", True")</f>
        <v/>
      </c>
      <c r="AF64" t="str">
        <f>IF(ISBLANK(Outputs!AC64),"",", "&amp;Outputs!AC64&amp;", "&amp;Outputs!AF64&amp;", True")</f>
        <v/>
      </c>
      <c r="AG64" t="str">
        <f>IF(ISBLANK(Outputs!AC64),"",", "&amp;Outputs!AC64&amp;", "&amp;Outputs!AF64&amp;", True")</f>
        <v/>
      </c>
    </row>
    <row r="65" spans="1:33" ht="409">
      <c r="A65" t="str">
        <f t="shared" si="1"/>
        <v/>
      </c>
      <c r="B65" s="6" t="str">
        <f>IF(ISBLANK(Outputs!E65),"",IF(Outputs!A65="Distiller","@PART[KA_Distiller_250_01]:AFTER[Karbonite]:NEEDS[RealFuels]",IF(Outputs!A65="DistillerM","@PART[KA_Distiller_250_01M]:AFTER[Karbonite]:NEEDS[RealFuels]",IF(Outputs!A65="ConverterC","@PART[KA_Converter_250_01]:AFTER[Karbonite]:NEEDS[RealFuels]",IF(Outputs!A65="ConverterN","@PART[KA_Converter_250_01N]:AFTER[Karbonite]:NEEDS[RealFuels]",IF(Outputs!A65="ConverterH","@PART[KA_Converter_250_01H]:AFTER[Karbonite]:NEEDS[RealFuels]",IF(Outputs!A65="ConverterO","@PART[KA_Converter_250_01O]:AFTER[Karbonite]:NEEDS[RealFuels]","ERROR!"))))))&amp;"
{
 MODULE
 {
  name = REGO_ModuleResourceConverter
  ConverterName = "&amp;$E65&amp;"
  StartActionName = Start "&amp;$E65&amp;"
  StopActionName = Stop "&amp;$E65&amp;"
  conversionRate = 1
  inputResources = "&amp;$G65&amp;H65&amp;L65&amp;P65&amp;"
  outputResources = "&amp;T65&amp;X65&amp;AB65&amp;AF65&amp;"
 }
}
")</f>
        <v/>
      </c>
      <c r="C65" s="6" t="str">
        <f>IF(ISBLANK(Outputs!E65),"",IF(Outputs!A65="Distiller","@PART[KA_Distiller_125_01]:AFTER[Karbonite]:NEEDS[RealFuels]",IF(Outputs!A65="DistillerM","@PART[KA_Distiller_125_01M]:AFTER[Karbonite]:NEEDS[RealFuels]",IF(Outputs!A65="ConverterC","@PART[KA_Converter_125_01]:AFTER[Karbonite]:NEEDS[RealFuels]",IF(Outputs!A65="ConverterN","@PART[KA_Converter_125_01N]:AFTER[Karbonite]:NEEDS[RealFuels]",IF(Outputs!A65="ConverterH","@PART[KA_Converter_125_01H]:AFTER[Karbonite]:NEEDS[RealFuels]",IF(Outputs!A65="ConverterO","@PART[KA_Converter_125_01O]:AFTER[Karbonite]:NEEDS[RealFuels]","ERROR!"))))))&amp;"
{
 MODULE
 {
  name = REGO_ModuleResourceConverter
  ConverterName = "&amp;$E65&amp;"
  StartActionName = Start "&amp;$E65&amp;"
  StopActionName = Stop "&amp;$E65&amp;"
  conversionRate = 0.5
  inputResources = "&amp;$G65&amp;I65&amp;M65&amp;Q65&amp;"
  outputResources = "&amp;U65&amp;Y65&amp;AC65&amp;AG65&amp;"
 }
}
")</f>
        <v/>
      </c>
      <c r="E65" t="e">
        <f>IF(ISBLANK(VLOOKUP(Outputs!Q65,Density,6,0)),Outputs!Q65,VLOOKUP(Outputs!Q65,Density,6,0))&amp;IF(ISBLANK(Outputs!U65),"",", "&amp;IF(ISBLANK(VLOOKUP(Outputs!U65,Density,6,0)),Outputs!U65,VLOOKUP(Outputs!U65,Density,6,0)))&amp;IF(ISBLANK(Outputs!Y65),"",", "&amp;IF(ISBLANK(VLOOKUP(Outputs!Y65,Density,6,0)),Outputs!Y65,VLOOKUP(Outputs!Y65,Density,6,0))&amp;IF(ISBLANK(Outputs!AC65),"",", "&amp;IF(ISBLANK(VLOOKUP(Outputs!AC65,Density,6,0)),Outputs!AC65,VLOOKUP(Outputs!AC65,Density,6,0))))</f>
        <v>#N/A</v>
      </c>
      <c r="F65" t="e">
        <f>IF(ISBLANK(VLOOKUP(Outputs!E65,Density,6,0)),Outputs!E65,VLOOKUP(Outputs!E65,Density,6,0))&amp;IF(ISBLANK(Outputs!I65),"",", "&amp;IF(ISBLANK(VLOOKUP(Outputs!I65,Density,6,0)),Outputs!I65,VLOOKUP(Outputs!I65,Density,6,0)))&amp;IF(ISBLANK(Outputs!M65),"",", "&amp;IF(ISBLANK(VLOOKUP(Outputs!M65,Density,6,0)),Outputs!M65,VLOOKUP(Outputs!M65,Density,6,0)))</f>
        <v>#N/A</v>
      </c>
      <c r="G65" t="str">
        <f>IF(ISBLANK(Outputs!E65),"","ElectricCharge, "&amp;Outputs!B65)</f>
        <v/>
      </c>
      <c r="H65" t="str">
        <f>IF(ISBLANK(Outputs!E65),"",", "&amp;Outputs!E65&amp;", "&amp;Outputs!H65)</f>
        <v/>
      </c>
      <c r="I65" t="str">
        <f>IF(ISBLANK(Outputs!E65),"",", "&amp;Outputs!E65&amp;", "&amp;Outputs!H65)</f>
        <v/>
      </c>
      <c r="L65" t="str">
        <f>IF(ISBLANK(Outputs!I65),"",", "&amp;Outputs!I65&amp;", "&amp;Outputs!L65)</f>
        <v/>
      </c>
      <c r="M65" t="str">
        <f>IF(ISBLANK(Outputs!I65),"",", "&amp;Outputs!I65&amp;", "&amp;Outputs!L65)</f>
        <v/>
      </c>
      <c r="P65" t="str">
        <f>IF(ISBLANK(Outputs!M65),"",", "&amp;Outputs!M65&amp;", "&amp;Outputs!P65)</f>
        <v/>
      </c>
      <c r="Q65" t="str">
        <f>IF(ISBLANK(Outputs!M65),"",", "&amp;Outputs!M65&amp;", "&amp;Outputs!P65)</f>
        <v/>
      </c>
      <c r="T65" t="str">
        <f>IF(ISBLANK(Outputs!Q65),"",Outputs!Q65&amp;", "&amp;Outputs!T65&amp;", False")</f>
        <v/>
      </c>
      <c r="U65" t="str">
        <f>IF(ISBLANK(Outputs!Q65),"",Outputs!Q65&amp;",  "&amp;Outputs!T65&amp;", False")</f>
        <v/>
      </c>
      <c r="X65" t="str">
        <f>IF(ISBLANK(Outputs!U65),"",", "&amp;Outputs!U65&amp;", "&amp;Outputs!X65&amp;", True")</f>
        <v/>
      </c>
      <c r="Y65" t="str">
        <f>IF(ISBLANK(Outputs!U65),"",", "&amp;Outputs!U65&amp;", "&amp;Outputs!X65&amp;", True")</f>
        <v/>
      </c>
      <c r="AB65" t="str">
        <f>IF(ISBLANK(Outputs!Y65),"",", "&amp;Outputs!Y65&amp;", "&amp;Outputs!AB65&amp;", True")</f>
        <v/>
      </c>
      <c r="AC65" t="str">
        <f>IF(ISBLANK(Outputs!Y65),"",", "&amp;Outputs!Y65&amp;", "&amp;Outputs!AB65&amp;", True")</f>
        <v/>
      </c>
      <c r="AF65" t="str">
        <f>IF(ISBLANK(Outputs!AC65),"",", "&amp;Outputs!AC65&amp;", "&amp;Outputs!AF65&amp;", True")</f>
        <v/>
      </c>
      <c r="AG65" t="str">
        <f>IF(ISBLANK(Outputs!AC65),"",", "&amp;Outputs!AC65&amp;", "&amp;Outputs!AF65&amp;", True")</f>
        <v/>
      </c>
    </row>
    <row r="66" spans="1:33" ht="409">
      <c r="A66" t="str">
        <f t="shared" ref="A66:A86" si="2">B66&amp;C66&amp;D66</f>
        <v/>
      </c>
      <c r="B66" s="6" t="str">
        <f>IF(ISBLANK(Outputs!E66),"",IF(Outputs!A66="Distiller","@PART[KA_Distiller_250_01]:AFTER[Karbonite]:NEEDS[RealFuels]",IF(Outputs!A66="DistillerM","@PART[KA_Distiller_250_01M]:AFTER[Karbonite]:NEEDS[RealFuels]",IF(Outputs!A66="ConverterC","@PART[KA_Converter_250_01]:AFTER[Karbonite]:NEEDS[RealFuels]",IF(Outputs!A66="ConverterN","@PART[KA_Converter_250_01N]:AFTER[Karbonite]:NEEDS[RealFuels]",IF(Outputs!A66="ConverterH","@PART[KA_Converter_250_01H]:AFTER[Karbonite]:NEEDS[RealFuels]",IF(Outputs!A66="ConverterO","@PART[KA_Converter_250_01O]:AFTER[Karbonite]:NEEDS[RealFuels]","ERROR!"))))))&amp;"
{
 MODULE
 {
  name = REGO_ModuleResourceConverter
  ConverterName = "&amp;$E66&amp;"
  StartActionName = Start "&amp;$E66&amp;"
  StopActionName = Stop "&amp;$E66&amp;"
  conversionRate = 1
  inputResources = "&amp;$G66&amp;H66&amp;L66&amp;P66&amp;"
  outputResources = "&amp;T66&amp;X66&amp;AB66&amp;AF66&amp;"
 }
}
")</f>
        <v/>
      </c>
      <c r="C66" s="6" t="str">
        <f>IF(ISBLANK(Outputs!E66),"",IF(Outputs!A66="Distiller","@PART[KA_Distiller_125_01]:AFTER[Karbonite]:NEEDS[RealFuels]",IF(Outputs!A66="DistillerM","@PART[KA_Distiller_125_01M]:AFTER[Karbonite]:NEEDS[RealFuels]",IF(Outputs!A66="ConverterC","@PART[KA_Converter_125_01]:AFTER[Karbonite]:NEEDS[RealFuels]",IF(Outputs!A66="ConverterN","@PART[KA_Converter_125_01N]:AFTER[Karbonite]:NEEDS[RealFuels]",IF(Outputs!A66="ConverterH","@PART[KA_Converter_125_01H]:AFTER[Karbonite]:NEEDS[RealFuels]",IF(Outputs!A66="ConverterO","@PART[KA_Converter_125_01O]:AFTER[Karbonite]:NEEDS[RealFuels]","ERROR!"))))))&amp;"
{
 MODULE
 {
  name = REGO_ModuleResourceConverter
  ConverterName = "&amp;$E66&amp;"
  StartActionName = Start "&amp;$E66&amp;"
  StopActionName = Stop "&amp;$E66&amp;"
  conversionRate = 0.5
  inputResources = "&amp;$G66&amp;I66&amp;M66&amp;Q66&amp;"
  outputResources = "&amp;U66&amp;Y66&amp;AC66&amp;AG66&amp;"
 }
}
")</f>
        <v/>
      </c>
      <c r="E66" t="e">
        <f>IF(ISBLANK(VLOOKUP(Outputs!Q66,Density,6,0)),Outputs!Q66,VLOOKUP(Outputs!Q66,Density,6,0))&amp;IF(ISBLANK(Outputs!U66),"",", "&amp;IF(ISBLANK(VLOOKUP(Outputs!U66,Density,6,0)),Outputs!U66,VLOOKUP(Outputs!U66,Density,6,0)))&amp;IF(ISBLANK(Outputs!Y66),"",", "&amp;IF(ISBLANK(VLOOKUP(Outputs!Y66,Density,6,0)),Outputs!Y66,VLOOKUP(Outputs!Y66,Density,6,0))&amp;IF(ISBLANK(Outputs!AC66),"",", "&amp;IF(ISBLANK(VLOOKUP(Outputs!AC66,Density,6,0)),Outputs!AC66,VLOOKUP(Outputs!AC66,Density,6,0))))</f>
        <v>#N/A</v>
      </c>
      <c r="F66" t="e">
        <f>IF(ISBLANK(VLOOKUP(Outputs!E66,Density,6,0)),Outputs!E66,VLOOKUP(Outputs!E66,Density,6,0))&amp;IF(ISBLANK(Outputs!I66),"",", "&amp;IF(ISBLANK(VLOOKUP(Outputs!I66,Density,6,0)),Outputs!I66,VLOOKUP(Outputs!I66,Density,6,0)))&amp;IF(ISBLANK(Outputs!M66),"",", "&amp;IF(ISBLANK(VLOOKUP(Outputs!M66,Density,6,0)),Outputs!M66,VLOOKUP(Outputs!M66,Density,6,0)))</f>
        <v>#N/A</v>
      </c>
      <c r="G66" t="str">
        <f>IF(ISBLANK(Outputs!E66),"","ElectricCharge, "&amp;Outputs!B66)</f>
        <v/>
      </c>
      <c r="H66" t="str">
        <f>IF(ISBLANK(Outputs!E66),"",", "&amp;Outputs!E66&amp;", "&amp;Outputs!H66)</f>
        <v/>
      </c>
      <c r="I66" t="str">
        <f>IF(ISBLANK(Outputs!E66),"",", "&amp;Outputs!E66&amp;", "&amp;Outputs!H66)</f>
        <v/>
      </c>
      <c r="L66" t="str">
        <f>IF(ISBLANK(Outputs!I66),"",", "&amp;Outputs!I66&amp;", "&amp;Outputs!L66)</f>
        <v/>
      </c>
      <c r="M66" t="str">
        <f>IF(ISBLANK(Outputs!I66),"",", "&amp;Outputs!I66&amp;", "&amp;Outputs!L66)</f>
        <v/>
      </c>
      <c r="P66" t="str">
        <f>IF(ISBLANK(Outputs!M66),"",", "&amp;Outputs!M66&amp;", "&amp;Outputs!P66)</f>
        <v/>
      </c>
      <c r="Q66" t="str">
        <f>IF(ISBLANK(Outputs!M66),"",", "&amp;Outputs!M66&amp;", "&amp;Outputs!P66)</f>
        <v/>
      </c>
      <c r="T66" t="str">
        <f>IF(ISBLANK(Outputs!Q66),"",Outputs!Q66&amp;", "&amp;Outputs!T66&amp;", False")</f>
        <v/>
      </c>
      <c r="U66" t="str">
        <f>IF(ISBLANK(Outputs!Q66),"",Outputs!Q66&amp;",  "&amp;Outputs!T66&amp;", False")</f>
        <v/>
      </c>
      <c r="X66" t="str">
        <f>IF(ISBLANK(Outputs!U66),"",", "&amp;Outputs!U66&amp;", "&amp;Outputs!X66&amp;", True")</f>
        <v/>
      </c>
      <c r="Y66" t="str">
        <f>IF(ISBLANK(Outputs!U66),"",", "&amp;Outputs!U66&amp;", "&amp;Outputs!X66&amp;", True")</f>
        <v/>
      </c>
      <c r="AB66" t="str">
        <f>IF(ISBLANK(Outputs!Y66),"",", "&amp;Outputs!Y66&amp;", "&amp;Outputs!AB66&amp;", True")</f>
        <v/>
      </c>
      <c r="AC66" t="str">
        <f>IF(ISBLANK(Outputs!Y66),"",", "&amp;Outputs!Y66&amp;", "&amp;Outputs!AB66&amp;", True")</f>
        <v/>
      </c>
      <c r="AF66" t="str">
        <f>IF(ISBLANK(Outputs!AC66),"",", "&amp;Outputs!AC66&amp;", "&amp;Outputs!AF66&amp;", True")</f>
        <v/>
      </c>
      <c r="AG66" t="str">
        <f>IF(ISBLANK(Outputs!AC66),"",", "&amp;Outputs!AC66&amp;", "&amp;Outputs!AF66&amp;", True")</f>
        <v/>
      </c>
    </row>
    <row r="67" spans="1:33" ht="409">
      <c r="A67" t="str">
        <f t="shared" si="2"/>
        <v/>
      </c>
      <c r="B67" s="6" t="str">
        <f>IF(ISBLANK(Outputs!E67),"",IF(Outputs!A67="Distiller","@PART[KA_Distiller_250_01]:AFTER[Karbonite]:NEEDS[RealFuels]",IF(Outputs!A67="DistillerM","@PART[KA_Distiller_250_01M]:AFTER[Karbonite]:NEEDS[RealFuels]",IF(Outputs!A67="ConverterC","@PART[KA_Converter_250_01]:AFTER[Karbonite]:NEEDS[RealFuels]",IF(Outputs!A67="ConverterN","@PART[KA_Converter_250_01N]:AFTER[Karbonite]:NEEDS[RealFuels]",IF(Outputs!A67="ConverterH","@PART[KA_Converter_250_01H]:AFTER[Karbonite]:NEEDS[RealFuels]",IF(Outputs!A67="ConverterO","@PART[KA_Converter_250_01O]:AFTER[Karbonite]:NEEDS[RealFuels]","ERROR!"))))))&amp;"
{
 MODULE
 {
  name = REGO_ModuleResourceConverter
  ConverterName = "&amp;$E67&amp;"
  StartActionName = Start "&amp;$E67&amp;"
  StopActionName = Stop "&amp;$E67&amp;"
  conversionRate = 1
  inputResources = "&amp;$G67&amp;H67&amp;L67&amp;P67&amp;"
  outputResources = "&amp;T67&amp;X67&amp;AB67&amp;AF67&amp;"
 }
}
")</f>
        <v/>
      </c>
      <c r="C67" s="6" t="str">
        <f>IF(ISBLANK(Outputs!E67),"",IF(Outputs!A67="Distiller","@PART[KA_Distiller_125_01]:AFTER[Karbonite]:NEEDS[RealFuels]",IF(Outputs!A67="DistillerM","@PART[KA_Distiller_125_01M]:AFTER[Karbonite]:NEEDS[RealFuels]",IF(Outputs!A67="ConverterC","@PART[KA_Converter_125_01]:AFTER[Karbonite]:NEEDS[RealFuels]",IF(Outputs!A67="ConverterN","@PART[KA_Converter_125_01N]:AFTER[Karbonite]:NEEDS[RealFuels]",IF(Outputs!A67="ConverterH","@PART[KA_Converter_125_01H]:AFTER[Karbonite]:NEEDS[RealFuels]",IF(Outputs!A67="ConverterO","@PART[KA_Converter_125_01O]:AFTER[Karbonite]:NEEDS[RealFuels]","ERROR!"))))))&amp;"
{
 MODULE
 {
  name = REGO_ModuleResourceConverter
  ConverterName = "&amp;$E67&amp;"
  StartActionName = Start "&amp;$E67&amp;"
  StopActionName = Stop "&amp;$E67&amp;"
  conversionRate = 0.5
  inputResources = "&amp;$G67&amp;I67&amp;M67&amp;Q67&amp;"
  outputResources = "&amp;U67&amp;Y67&amp;AC67&amp;AG67&amp;"
 }
}
")</f>
        <v/>
      </c>
      <c r="E67" t="e">
        <f>IF(ISBLANK(VLOOKUP(Outputs!Q67,Density,6,0)),Outputs!Q67,VLOOKUP(Outputs!Q67,Density,6,0))&amp;IF(ISBLANK(Outputs!U67),"",", "&amp;IF(ISBLANK(VLOOKUP(Outputs!U67,Density,6,0)),Outputs!U67,VLOOKUP(Outputs!U67,Density,6,0)))&amp;IF(ISBLANK(Outputs!Y67),"",", "&amp;IF(ISBLANK(VLOOKUP(Outputs!Y67,Density,6,0)),Outputs!Y67,VLOOKUP(Outputs!Y67,Density,6,0))&amp;IF(ISBLANK(Outputs!AC67),"",", "&amp;IF(ISBLANK(VLOOKUP(Outputs!AC67,Density,6,0)),Outputs!AC67,VLOOKUP(Outputs!AC67,Density,6,0))))</f>
        <v>#N/A</v>
      </c>
      <c r="F67" t="e">
        <f>IF(ISBLANK(VLOOKUP(Outputs!E67,Density,6,0)),Outputs!E67,VLOOKUP(Outputs!E67,Density,6,0))&amp;IF(ISBLANK(Outputs!I67),"",", "&amp;IF(ISBLANK(VLOOKUP(Outputs!I67,Density,6,0)),Outputs!I67,VLOOKUP(Outputs!I67,Density,6,0)))&amp;IF(ISBLANK(Outputs!M67),"",", "&amp;IF(ISBLANK(VLOOKUP(Outputs!M67,Density,6,0)),Outputs!M67,VLOOKUP(Outputs!M67,Density,6,0)))</f>
        <v>#N/A</v>
      </c>
      <c r="G67" t="str">
        <f>IF(ISBLANK(Outputs!E67),"","ElectricCharge, "&amp;Outputs!B67)</f>
        <v/>
      </c>
      <c r="H67" t="str">
        <f>IF(ISBLANK(Outputs!E67),"",", "&amp;Outputs!E67&amp;", "&amp;Outputs!H67)</f>
        <v/>
      </c>
      <c r="I67" t="str">
        <f>IF(ISBLANK(Outputs!E67),"",", "&amp;Outputs!E67&amp;", "&amp;Outputs!H67)</f>
        <v/>
      </c>
      <c r="L67" t="str">
        <f>IF(ISBLANK(Outputs!I67),"",", "&amp;Outputs!I67&amp;", "&amp;Outputs!L67)</f>
        <v/>
      </c>
      <c r="M67" t="str">
        <f>IF(ISBLANK(Outputs!I67),"",", "&amp;Outputs!I67&amp;", "&amp;Outputs!L67)</f>
        <v/>
      </c>
      <c r="P67" t="str">
        <f>IF(ISBLANK(Outputs!M67),"",", "&amp;Outputs!M67&amp;", "&amp;Outputs!P67)</f>
        <v/>
      </c>
      <c r="Q67" t="str">
        <f>IF(ISBLANK(Outputs!M67),"",", "&amp;Outputs!M67&amp;", "&amp;Outputs!P67)</f>
        <v/>
      </c>
      <c r="T67" t="str">
        <f>IF(ISBLANK(Outputs!Q67),"",Outputs!Q67&amp;", "&amp;Outputs!T67&amp;", False")</f>
        <v/>
      </c>
      <c r="U67" t="str">
        <f>IF(ISBLANK(Outputs!Q67),"",Outputs!Q67&amp;",  "&amp;Outputs!T67&amp;", False")</f>
        <v/>
      </c>
      <c r="X67" t="str">
        <f>IF(ISBLANK(Outputs!U67),"",", "&amp;Outputs!U67&amp;", "&amp;Outputs!X67&amp;", True")</f>
        <v/>
      </c>
      <c r="Y67" t="str">
        <f>IF(ISBLANK(Outputs!U67),"",", "&amp;Outputs!U67&amp;", "&amp;Outputs!X67&amp;", True")</f>
        <v/>
      </c>
      <c r="AB67" t="str">
        <f>IF(ISBLANK(Outputs!Y67),"",", "&amp;Outputs!Y67&amp;", "&amp;Outputs!AB67&amp;", True")</f>
        <v/>
      </c>
      <c r="AC67" t="str">
        <f>IF(ISBLANK(Outputs!Y67),"",", "&amp;Outputs!Y67&amp;", "&amp;Outputs!AB67&amp;", True")</f>
        <v/>
      </c>
      <c r="AF67" t="str">
        <f>IF(ISBLANK(Outputs!AC67),"",", "&amp;Outputs!AC67&amp;", "&amp;Outputs!AF67&amp;", True")</f>
        <v/>
      </c>
      <c r="AG67" t="str">
        <f>IF(ISBLANK(Outputs!AC67),"",", "&amp;Outputs!AC67&amp;", "&amp;Outputs!AF67&amp;", True")</f>
        <v/>
      </c>
    </row>
    <row r="68" spans="1:33" ht="409">
      <c r="A68" t="str">
        <f t="shared" si="2"/>
        <v/>
      </c>
      <c r="B68" s="6" t="str">
        <f>IF(ISBLANK(Outputs!E68),"",IF(Outputs!A68="Distiller","@PART[KA_Distiller_250_01]:AFTER[Karbonite]:NEEDS[RealFuels]",IF(Outputs!A68="DistillerM","@PART[KA_Distiller_250_01M]:AFTER[Karbonite]:NEEDS[RealFuels]",IF(Outputs!A68="ConverterC","@PART[KA_Converter_250_01]:AFTER[Karbonite]:NEEDS[RealFuels]",IF(Outputs!A68="ConverterN","@PART[KA_Converter_250_01N]:AFTER[Karbonite]:NEEDS[RealFuels]",IF(Outputs!A68="ConverterH","@PART[KA_Converter_250_01H]:AFTER[Karbonite]:NEEDS[RealFuels]",IF(Outputs!A68="ConverterO","@PART[KA_Converter_250_01O]:AFTER[Karbonite]:NEEDS[RealFuels]","ERROR!"))))))&amp;"
{
 MODULE
 {
  name = REGO_ModuleResourceConverter
  ConverterName = "&amp;$E68&amp;"
  StartActionName = Start "&amp;$E68&amp;"
  StopActionName = Stop "&amp;$E68&amp;"
  conversionRate = 1
  inputResources = "&amp;$G68&amp;H68&amp;L68&amp;P68&amp;"
  outputResources = "&amp;T68&amp;X68&amp;AB68&amp;AF68&amp;"
 }
}
")</f>
        <v/>
      </c>
      <c r="C68" s="6" t="str">
        <f>IF(ISBLANK(Outputs!E68),"",IF(Outputs!A68="Distiller","@PART[KA_Distiller_125_01]:AFTER[Karbonite]:NEEDS[RealFuels]",IF(Outputs!A68="DistillerM","@PART[KA_Distiller_125_01M]:AFTER[Karbonite]:NEEDS[RealFuels]",IF(Outputs!A68="ConverterC","@PART[KA_Converter_125_01]:AFTER[Karbonite]:NEEDS[RealFuels]",IF(Outputs!A68="ConverterN","@PART[KA_Converter_125_01N]:AFTER[Karbonite]:NEEDS[RealFuels]",IF(Outputs!A68="ConverterH","@PART[KA_Converter_125_01H]:AFTER[Karbonite]:NEEDS[RealFuels]",IF(Outputs!A68="ConverterO","@PART[KA_Converter_125_01O]:AFTER[Karbonite]:NEEDS[RealFuels]","ERROR!"))))))&amp;"
{
 MODULE
 {
  name = REGO_ModuleResourceConverter
  ConverterName = "&amp;$E68&amp;"
  StartActionName = Start "&amp;$E68&amp;"
  StopActionName = Stop "&amp;$E68&amp;"
  conversionRate = 0.5
  inputResources = "&amp;$G68&amp;I68&amp;M68&amp;Q68&amp;"
  outputResources = "&amp;U68&amp;Y68&amp;AC68&amp;AG68&amp;"
 }
}
")</f>
        <v/>
      </c>
      <c r="E68" t="e">
        <f>IF(ISBLANK(VLOOKUP(Outputs!Q68,Density,6,0)),Outputs!Q68,VLOOKUP(Outputs!Q68,Density,6,0))&amp;IF(ISBLANK(Outputs!U68),"",", "&amp;IF(ISBLANK(VLOOKUP(Outputs!U68,Density,6,0)),Outputs!U68,VLOOKUP(Outputs!U68,Density,6,0)))&amp;IF(ISBLANK(Outputs!Y68),"",", "&amp;IF(ISBLANK(VLOOKUP(Outputs!Y68,Density,6,0)),Outputs!Y68,VLOOKUP(Outputs!Y68,Density,6,0))&amp;IF(ISBLANK(Outputs!AC68),"",", "&amp;IF(ISBLANK(VLOOKUP(Outputs!AC68,Density,6,0)),Outputs!AC68,VLOOKUP(Outputs!AC68,Density,6,0))))</f>
        <v>#N/A</v>
      </c>
      <c r="F68" t="e">
        <f>IF(ISBLANK(VLOOKUP(Outputs!E68,Density,6,0)),Outputs!E68,VLOOKUP(Outputs!E68,Density,6,0))&amp;IF(ISBLANK(Outputs!I68),"",", "&amp;IF(ISBLANK(VLOOKUP(Outputs!I68,Density,6,0)),Outputs!I68,VLOOKUP(Outputs!I68,Density,6,0)))&amp;IF(ISBLANK(Outputs!M68),"",", "&amp;IF(ISBLANK(VLOOKUP(Outputs!M68,Density,6,0)),Outputs!M68,VLOOKUP(Outputs!M68,Density,6,0)))</f>
        <v>#N/A</v>
      </c>
      <c r="G68" t="str">
        <f>IF(ISBLANK(Outputs!E68),"","ElectricCharge, "&amp;Outputs!B68)</f>
        <v/>
      </c>
      <c r="H68" t="str">
        <f>IF(ISBLANK(Outputs!E68),"",", "&amp;Outputs!E68&amp;", "&amp;Outputs!H68)</f>
        <v/>
      </c>
      <c r="I68" t="str">
        <f>IF(ISBLANK(Outputs!E68),"",", "&amp;Outputs!E68&amp;", "&amp;Outputs!H68)</f>
        <v/>
      </c>
      <c r="L68" t="str">
        <f>IF(ISBLANK(Outputs!I68),"",", "&amp;Outputs!I68&amp;", "&amp;Outputs!L68)</f>
        <v/>
      </c>
      <c r="M68" t="str">
        <f>IF(ISBLANK(Outputs!I68),"",", "&amp;Outputs!I68&amp;", "&amp;Outputs!L68)</f>
        <v/>
      </c>
      <c r="P68" t="str">
        <f>IF(ISBLANK(Outputs!M68),"",", "&amp;Outputs!M68&amp;", "&amp;Outputs!P68)</f>
        <v/>
      </c>
      <c r="Q68" t="str">
        <f>IF(ISBLANK(Outputs!M68),"",", "&amp;Outputs!M68&amp;", "&amp;Outputs!P68)</f>
        <v/>
      </c>
      <c r="T68" t="str">
        <f>IF(ISBLANK(Outputs!Q68),"",Outputs!Q68&amp;", "&amp;Outputs!T68&amp;", False")</f>
        <v/>
      </c>
      <c r="U68" t="str">
        <f>IF(ISBLANK(Outputs!Q68),"",Outputs!Q68&amp;",  "&amp;Outputs!T68&amp;", False")</f>
        <v/>
      </c>
      <c r="X68" t="str">
        <f>IF(ISBLANK(Outputs!U68),"",", "&amp;Outputs!U68&amp;", "&amp;Outputs!X68&amp;", True")</f>
        <v/>
      </c>
      <c r="Y68" t="str">
        <f>IF(ISBLANK(Outputs!U68),"",", "&amp;Outputs!U68&amp;", "&amp;Outputs!X68&amp;", True")</f>
        <v/>
      </c>
      <c r="AB68" t="str">
        <f>IF(ISBLANK(Outputs!Y68),"",", "&amp;Outputs!Y68&amp;", "&amp;Outputs!AB68&amp;", True")</f>
        <v/>
      </c>
      <c r="AC68" t="str">
        <f>IF(ISBLANK(Outputs!Y68),"",", "&amp;Outputs!Y68&amp;", "&amp;Outputs!AB68&amp;", True")</f>
        <v/>
      </c>
      <c r="AF68" t="str">
        <f>IF(ISBLANK(Outputs!AC68),"",", "&amp;Outputs!AC68&amp;", "&amp;Outputs!AF68&amp;", True")</f>
        <v/>
      </c>
      <c r="AG68" t="str">
        <f>IF(ISBLANK(Outputs!AC68),"",", "&amp;Outputs!AC68&amp;", "&amp;Outputs!AF68&amp;", True")</f>
        <v/>
      </c>
    </row>
    <row r="69" spans="1:33" ht="409">
      <c r="A69" t="str">
        <f t="shared" si="2"/>
        <v/>
      </c>
      <c r="B69" s="6" t="str">
        <f>IF(ISBLANK(Outputs!E69),"",IF(Outputs!A69="Distiller","@PART[KA_Distiller_250_01]:AFTER[Karbonite]:NEEDS[RealFuels]",IF(Outputs!A69="DistillerM","@PART[KA_Distiller_250_01M]:AFTER[Karbonite]:NEEDS[RealFuels]",IF(Outputs!A69="ConverterC","@PART[KA_Converter_250_01]:AFTER[Karbonite]:NEEDS[RealFuels]",IF(Outputs!A69="ConverterN","@PART[KA_Converter_250_01N]:AFTER[Karbonite]:NEEDS[RealFuels]",IF(Outputs!A69="ConverterH","@PART[KA_Converter_250_01H]:AFTER[Karbonite]:NEEDS[RealFuels]",IF(Outputs!A69="ConverterO","@PART[KA_Converter_250_01O]:AFTER[Karbonite]:NEEDS[RealFuels]","ERROR!"))))))&amp;"
{
 MODULE
 {
  name = REGO_ModuleResourceConverter
  ConverterName = "&amp;$E69&amp;"
  StartActionName = Start "&amp;$E69&amp;"
  StopActionName = Stop "&amp;$E69&amp;"
  conversionRate = 1
  inputResources = "&amp;$G69&amp;H69&amp;L69&amp;P69&amp;"
  outputResources = "&amp;T69&amp;X69&amp;AB69&amp;AF69&amp;"
 }
}
")</f>
        <v/>
      </c>
      <c r="C69" s="6" t="str">
        <f>IF(ISBLANK(Outputs!E69),"",IF(Outputs!A69="Distiller","@PART[KA_Distiller_125_01]:AFTER[Karbonite]:NEEDS[RealFuels]",IF(Outputs!A69="DistillerM","@PART[KA_Distiller_125_01M]:AFTER[Karbonite]:NEEDS[RealFuels]",IF(Outputs!A69="ConverterC","@PART[KA_Converter_125_01]:AFTER[Karbonite]:NEEDS[RealFuels]",IF(Outputs!A69="ConverterN","@PART[KA_Converter_125_01N]:AFTER[Karbonite]:NEEDS[RealFuels]",IF(Outputs!A69="ConverterH","@PART[KA_Converter_125_01H]:AFTER[Karbonite]:NEEDS[RealFuels]",IF(Outputs!A69="ConverterO","@PART[KA_Converter_125_01O]:AFTER[Karbonite]:NEEDS[RealFuels]","ERROR!"))))))&amp;"
{
 MODULE
 {
  name = REGO_ModuleResourceConverter
  ConverterName = "&amp;$E69&amp;"
  StartActionName = Start "&amp;$E69&amp;"
  StopActionName = Stop "&amp;$E69&amp;"
  conversionRate = 0.5
  inputResources = "&amp;$G69&amp;I69&amp;M69&amp;Q69&amp;"
  outputResources = "&amp;U69&amp;Y69&amp;AC69&amp;AG69&amp;"
 }
}
")</f>
        <v/>
      </c>
      <c r="E69" t="e">
        <f>IF(ISBLANK(VLOOKUP(Outputs!Q69,Density,6,0)),Outputs!Q69,VLOOKUP(Outputs!Q69,Density,6,0))&amp;IF(ISBLANK(Outputs!U69),"",", "&amp;IF(ISBLANK(VLOOKUP(Outputs!U69,Density,6,0)),Outputs!U69,VLOOKUP(Outputs!U69,Density,6,0)))&amp;IF(ISBLANK(Outputs!Y69),"",", "&amp;IF(ISBLANK(VLOOKUP(Outputs!Y69,Density,6,0)),Outputs!Y69,VLOOKUP(Outputs!Y69,Density,6,0))&amp;IF(ISBLANK(Outputs!AC69),"",", "&amp;IF(ISBLANK(VLOOKUP(Outputs!AC69,Density,6,0)),Outputs!AC69,VLOOKUP(Outputs!AC69,Density,6,0))))</f>
        <v>#N/A</v>
      </c>
      <c r="F69" t="e">
        <f>IF(ISBLANK(VLOOKUP(Outputs!E69,Density,6,0)),Outputs!E69,VLOOKUP(Outputs!E69,Density,6,0))&amp;IF(ISBLANK(Outputs!I69),"",", "&amp;IF(ISBLANK(VLOOKUP(Outputs!I69,Density,6,0)),Outputs!I69,VLOOKUP(Outputs!I69,Density,6,0)))&amp;IF(ISBLANK(Outputs!M69),"",", "&amp;IF(ISBLANK(VLOOKUP(Outputs!M69,Density,6,0)),Outputs!M69,VLOOKUP(Outputs!M69,Density,6,0)))</f>
        <v>#N/A</v>
      </c>
      <c r="G69" t="str">
        <f>IF(ISBLANK(Outputs!E69),"","ElectricCharge, "&amp;Outputs!B69)</f>
        <v/>
      </c>
      <c r="H69" t="str">
        <f>IF(ISBLANK(Outputs!E69),"",", "&amp;Outputs!E69&amp;", "&amp;Outputs!H69)</f>
        <v/>
      </c>
      <c r="I69" t="str">
        <f>IF(ISBLANK(Outputs!E69),"",", "&amp;Outputs!E69&amp;", "&amp;Outputs!H69)</f>
        <v/>
      </c>
      <c r="L69" t="str">
        <f>IF(ISBLANK(Outputs!I69),"",", "&amp;Outputs!I69&amp;", "&amp;Outputs!L69)</f>
        <v/>
      </c>
      <c r="M69" t="str">
        <f>IF(ISBLANK(Outputs!I69),"",", "&amp;Outputs!I69&amp;", "&amp;Outputs!L69)</f>
        <v/>
      </c>
      <c r="P69" t="str">
        <f>IF(ISBLANK(Outputs!M69),"",", "&amp;Outputs!M69&amp;", "&amp;Outputs!P69)</f>
        <v/>
      </c>
      <c r="Q69" t="str">
        <f>IF(ISBLANK(Outputs!M69),"",", "&amp;Outputs!M69&amp;", "&amp;Outputs!P69)</f>
        <v/>
      </c>
      <c r="T69" t="str">
        <f>IF(ISBLANK(Outputs!Q69),"",Outputs!Q69&amp;", "&amp;Outputs!T69&amp;", False")</f>
        <v/>
      </c>
      <c r="U69" t="str">
        <f>IF(ISBLANK(Outputs!Q69),"",Outputs!Q69&amp;",  "&amp;Outputs!T69&amp;", False")</f>
        <v/>
      </c>
      <c r="X69" t="str">
        <f>IF(ISBLANK(Outputs!U69),"",", "&amp;Outputs!U69&amp;", "&amp;Outputs!X69&amp;", True")</f>
        <v/>
      </c>
      <c r="Y69" t="str">
        <f>IF(ISBLANK(Outputs!U69),"",", "&amp;Outputs!U69&amp;", "&amp;Outputs!X69&amp;", True")</f>
        <v/>
      </c>
      <c r="AB69" t="str">
        <f>IF(ISBLANK(Outputs!Y69),"",", "&amp;Outputs!Y69&amp;", "&amp;Outputs!AB69&amp;", True")</f>
        <v/>
      </c>
      <c r="AC69" t="str">
        <f>IF(ISBLANK(Outputs!Y69),"",", "&amp;Outputs!Y69&amp;", "&amp;Outputs!AB69&amp;", True")</f>
        <v/>
      </c>
      <c r="AF69" t="str">
        <f>IF(ISBLANK(Outputs!AC69),"",", "&amp;Outputs!AC69&amp;", "&amp;Outputs!AF69&amp;", True")</f>
        <v/>
      </c>
      <c r="AG69" t="str">
        <f>IF(ISBLANK(Outputs!AC69),"",", "&amp;Outputs!AC69&amp;", "&amp;Outputs!AF69&amp;", True")</f>
        <v/>
      </c>
    </row>
    <row r="70" spans="1:33" ht="409">
      <c r="A70" t="str">
        <f t="shared" si="2"/>
        <v/>
      </c>
      <c r="B70" s="6" t="str">
        <f>IF(ISBLANK(Outputs!E70),"",IF(Outputs!A70="Distiller","@PART[KA_Distiller_250_01]:AFTER[Karbonite]:NEEDS[RealFuels]",IF(Outputs!A70="DistillerM","@PART[KA_Distiller_250_01M]:AFTER[Karbonite]:NEEDS[RealFuels]",IF(Outputs!A70="ConverterC","@PART[KA_Converter_250_01]:AFTER[Karbonite]:NEEDS[RealFuels]",IF(Outputs!A70="ConverterN","@PART[KA_Converter_250_01N]:AFTER[Karbonite]:NEEDS[RealFuels]",IF(Outputs!A70="ConverterH","@PART[KA_Converter_250_01H]:AFTER[Karbonite]:NEEDS[RealFuels]",IF(Outputs!A70="ConverterO","@PART[KA_Converter_250_01O]:AFTER[Karbonite]:NEEDS[RealFuels]","ERROR!"))))))&amp;"
{
 MODULE
 {
  name = REGO_ModuleResourceConverter
  ConverterName = "&amp;$E70&amp;"
  StartActionName = Start "&amp;$E70&amp;"
  StopActionName = Stop "&amp;$E70&amp;"
  conversionRate = 1
  inputResources = "&amp;$G70&amp;H70&amp;L70&amp;P70&amp;"
  outputResources = "&amp;T70&amp;X70&amp;AB70&amp;AF70&amp;"
 }
}
")</f>
        <v/>
      </c>
      <c r="C70" s="6" t="str">
        <f>IF(ISBLANK(Outputs!E70),"",IF(Outputs!A70="Distiller","@PART[KA_Distiller_125_01]:AFTER[Karbonite]:NEEDS[RealFuels]",IF(Outputs!A70="DistillerM","@PART[KA_Distiller_125_01M]:AFTER[Karbonite]:NEEDS[RealFuels]",IF(Outputs!A70="ConverterC","@PART[KA_Converter_125_01]:AFTER[Karbonite]:NEEDS[RealFuels]",IF(Outputs!A70="ConverterN","@PART[KA_Converter_125_01N]:AFTER[Karbonite]:NEEDS[RealFuels]",IF(Outputs!A70="ConverterH","@PART[KA_Converter_125_01H]:AFTER[Karbonite]:NEEDS[RealFuels]",IF(Outputs!A70="ConverterO","@PART[KA_Converter_125_01O]:AFTER[Karbonite]:NEEDS[RealFuels]","ERROR!"))))))&amp;"
{
 MODULE
 {
  name = REGO_ModuleResourceConverter
  ConverterName = "&amp;$E70&amp;"
  StartActionName = Start "&amp;$E70&amp;"
  StopActionName = Stop "&amp;$E70&amp;"
  conversionRate = 0.5
  inputResources = "&amp;$G70&amp;I70&amp;M70&amp;Q70&amp;"
  outputResources = "&amp;U70&amp;Y70&amp;AC70&amp;AG70&amp;"
 }
}
")</f>
        <v/>
      </c>
      <c r="E70" t="e">
        <f>IF(ISBLANK(VLOOKUP(Outputs!Q70,Density,6,0)),Outputs!Q70,VLOOKUP(Outputs!Q70,Density,6,0))&amp;IF(ISBLANK(Outputs!U70),"",", "&amp;IF(ISBLANK(VLOOKUP(Outputs!U70,Density,6,0)),Outputs!U70,VLOOKUP(Outputs!U70,Density,6,0)))&amp;IF(ISBLANK(Outputs!Y70),"",", "&amp;IF(ISBLANK(VLOOKUP(Outputs!Y70,Density,6,0)),Outputs!Y70,VLOOKUP(Outputs!Y70,Density,6,0))&amp;IF(ISBLANK(Outputs!AC70),"",", "&amp;IF(ISBLANK(VLOOKUP(Outputs!AC70,Density,6,0)),Outputs!AC70,VLOOKUP(Outputs!AC70,Density,6,0))))</f>
        <v>#N/A</v>
      </c>
      <c r="F70" t="e">
        <f>IF(ISBLANK(VLOOKUP(Outputs!E70,Density,6,0)),Outputs!E70,VLOOKUP(Outputs!E70,Density,6,0))&amp;IF(ISBLANK(Outputs!I70),"",", "&amp;IF(ISBLANK(VLOOKUP(Outputs!I70,Density,6,0)),Outputs!I70,VLOOKUP(Outputs!I70,Density,6,0)))&amp;IF(ISBLANK(Outputs!M70),"",", "&amp;IF(ISBLANK(VLOOKUP(Outputs!M70,Density,6,0)),Outputs!M70,VLOOKUP(Outputs!M70,Density,6,0)))</f>
        <v>#N/A</v>
      </c>
      <c r="G70" t="str">
        <f>IF(ISBLANK(Outputs!E70),"","ElectricCharge, "&amp;Outputs!B70)</f>
        <v/>
      </c>
      <c r="H70" t="str">
        <f>IF(ISBLANK(Outputs!E70),"",", "&amp;Outputs!E70&amp;", "&amp;Outputs!H70)</f>
        <v/>
      </c>
      <c r="I70" t="str">
        <f>IF(ISBLANK(Outputs!E70),"",", "&amp;Outputs!E70&amp;", "&amp;Outputs!H70)</f>
        <v/>
      </c>
      <c r="L70" t="str">
        <f>IF(ISBLANK(Outputs!I70),"",", "&amp;Outputs!I70&amp;", "&amp;Outputs!L70)</f>
        <v/>
      </c>
      <c r="M70" t="str">
        <f>IF(ISBLANK(Outputs!I70),"",", "&amp;Outputs!I70&amp;", "&amp;Outputs!L70)</f>
        <v/>
      </c>
      <c r="P70" t="str">
        <f>IF(ISBLANK(Outputs!M70),"",", "&amp;Outputs!M70&amp;", "&amp;Outputs!P70)</f>
        <v/>
      </c>
      <c r="Q70" t="str">
        <f>IF(ISBLANK(Outputs!M70),"",", "&amp;Outputs!M70&amp;", "&amp;Outputs!P70)</f>
        <v/>
      </c>
      <c r="T70" t="str">
        <f>IF(ISBLANK(Outputs!Q70),"",Outputs!Q70&amp;", "&amp;Outputs!T70&amp;", False")</f>
        <v/>
      </c>
      <c r="U70" t="str">
        <f>IF(ISBLANK(Outputs!Q70),"",Outputs!Q70&amp;",  "&amp;Outputs!T70&amp;", False")</f>
        <v/>
      </c>
      <c r="X70" t="str">
        <f>IF(ISBLANK(Outputs!U70),"",", "&amp;Outputs!U70&amp;", "&amp;Outputs!X70&amp;", True")</f>
        <v/>
      </c>
      <c r="Y70" t="str">
        <f>IF(ISBLANK(Outputs!U70),"",", "&amp;Outputs!U70&amp;", "&amp;Outputs!X70&amp;", True")</f>
        <v/>
      </c>
      <c r="AB70" t="str">
        <f>IF(ISBLANK(Outputs!Y70),"",", "&amp;Outputs!Y70&amp;", "&amp;Outputs!AB70&amp;", True")</f>
        <v/>
      </c>
      <c r="AC70" t="str">
        <f>IF(ISBLANK(Outputs!Y70),"",", "&amp;Outputs!Y70&amp;", "&amp;Outputs!AB70&amp;", True")</f>
        <v/>
      </c>
      <c r="AF70" t="str">
        <f>IF(ISBLANK(Outputs!AC70),"",", "&amp;Outputs!AC70&amp;", "&amp;Outputs!AF70&amp;", True")</f>
        <v/>
      </c>
      <c r="AG70" t="str">
        <f>IF(ISBLANK(Outputs!AC70),"",", "&amp;Outputs!AC70&amp;", "&amp;Outputs!AF70&amp;", True")</f>
        <v/>
      </c>
    </row>
    <row r="71" spans="1:33" ht="409">
      <c r="A71" t="str">
        <f t="shared" si="2"/>
        <v/>
      </c>
      <c r="B71" s="6" t="str">
        <f>IF(ISBLANK(Outputs!E71),"",IF(Outputs!A71="Distiller","@PART[KA_Distiller_250_01]:AFTER[Karbonite]:NEEDS[RealFuels]",IF(Outputs!A71="DistillerM","@PART[KA_Distiller_250_01M]:AFTER[Karbonite]:NEEDS[RealFuels]",IF(Outputs!A71="ConverterC","@PART[KA_Converter_250_01]:AFTER[Karbonite]:NEEDS[RealFuels]",IF(Outputs!A71="ConverterN","@PART[KA_Converter_250_01N]:AFTER[Karbonite]:NEEDS[RealFuels]",IF(Outputs!A71="ConverterH","@PART[KA_Converter_250_01H]:AFTER[Karbonite]:NEEDS[RealFuels]",IF(Outputs!A71="ConverterO","@PART[KA_Converter_250_01O]:AFTER[Karbonite]:NEEDS[RealFuels]","ERROR!"))))))&amp;"
{
 MODULE
 {
  name = REGO_ModuleResourceConverter
  ConverterName = "&amp;$E71&amp;"
  StartActionName = Start "&amp;$E71&amp;"
  StopActionName = Stop "&amp;$E71&amp;"
  conversionRate = 1
  inputResources = "&amp;$G71&amp;H71&amp;L71&amp;P71&amp;"
  outputResources = "&amp;T71&amp;X71&amp;AB71&amp;AF71&amp;"
 }
}
")</f>
        <v/>
      </c>
      <c r="C71" s="6" t="str">
        <f>IF(ISBLANK(Outputs!E71),"",IF(Outputs!A71="Distiller","@PART[KA_Distiller_125_01]:AFTER[Karbonite]:NEEDS[RealFuels]",IF(Outputs!A71="DistillerM","@PART[KA_Distiller_125_01M]:AFTER[Karbonite]:NEEDS[RealFuels]",IF(Outputs!A71="ConverterC","@PART[KA_Converter_125_01]:AFTER[Karbonite]:NEEDS[RealFuels]",IF(Outputs!A71="ConverterN","@PART[KA_Converter_125_01N]:AFTER[Karbonite]:NEEDS[RealFuels]",IF(Outputs!A71="ConverterH","@PART[KA_Converter_125_01H]:AFTER[Karbonite]:NEEDS[RealFuels]",IF(Outputs!A71="ConverterO","@PART[KA_Converter_125_01O]:AFTER[Karbonite]:NEEDS[RealFuels]","ERROR!"))))))&amp;"
{
 MODULE
 {
  name = REGO_ModuleResourceConverter
  ConverterName = "&amp;$E71&amp;"
  StartActionName = Start "&amp;$E71&amp;"
  StopActionName = Stop "&amp;$E71&amp;"
  conversionRate = 0.5
  inputResources = "&amp;$G71&amp;I71&amp;M71&amp;Q71&amp;"
  outputResources = "&amp;U71&amp;Y71&amp;AC71&amp;AG71&amp;"
 }
}
")</f>
        <v/>
      </c>
      <c r="E71" t="e">
        <f>IF(ISBLANK(VLOOKUP(Outputs!Q71,Density,6,0)),Outputs!Q71,VLOOKUP(Outputs!Q71,Density,6,0))&amp;IF(ISBLANK(Outputs!U71),"",", "&amp;IF(ISBLANK(VLOOKUP(Outputs!U71,Density,6,0)),Outputs!U71,VLOOKUP(Outputs!U71,Density,6,0)))&amp;IF(ISBLANK(Outputs!Y71),"",", "&amp;IF(ISBLANK(VLOOKUP(Outputs!Y71,Density,6,0)),Outputs!Y71,VLOOKUP(Outputs!Y71,Density,6,0))&amp;IF(ISBLANK(Outputs!AC71),"",", "&amp;IF(ISBLANK(VLOOKUP(Outputs!AC71,Density,6,0)),Outputs!AC71,VLOOKUP(Outputs!AC71,Density,6,0))))</f>
        <v>#N/A</v>
      </c>
      <c r="F71" t="e">
        <f>IF(ISBLANK(VLOOKUP(Outputs!E71,Density,6,0)),Outputs!E71,VLOOKUP(Outputs!E71,Density,6,0))&amp;IF(ISBLANK(Outputs!I71),"",", "&amp;IF(ISBLANK(VLOOKUP(Outputs!I71,Density,6,0)),Outputs!I71,VLOOKUP(Outputs!I71,Density,6,0)))&amp;IF(ISBLANK(Outputs!M71),"",", "&amp;IF(ISBLANK(VLOOKUP(Outputs!M71,Density,6,0)),Outputs!M71,VLOOKUP(Outputs!M71,Density,6,0)))</f>
        <v>#N/A</v>
      </c>
      <c r="G71" t="str">
        <f>IF(ISBLANK(Outputs!E71),"","ElectricCharge, "&amp;Outputs!B71)</f>
        <v/>
      </c>
      <c r="H71" t="str">
        <f>IF(ISBLANK(Outputs!E71),"",", "&amp;Outputs!E71&amp;", "&amp;Outputs!H71)</f>
        <v/>
      </c>
      <c r="I71" t="str">
        <f>IF(ISBLANK(Outputs!E71),"",", "&amp;Outputs!E71&amp;", "&amp;Outputs!H71)</f>
        <v/>
      </c>
      <c r="L71" t="str">
        <f>IF(ISBLANK(Outputs!I71),"",", "&amp;Outputs!I71&amp;", "&amp;Outputs!L71)</f>
        <v/>
      </c>
      <c r="M71" t="str">
        <f>IF(ISBLANK(Outputs!I71),"",", "&amp;Outputs!I71&amp;", "&amp;Outputs!L71)</f>
        <v/>
      </c>
      <c r="P71" t="str">
        <f>IF(ISBLANK(Outputs!M71),"",", "&amp;Outputs!M71&amp;", "&amp;Outputs!P71)</f>
        <v/>
      </c>
      <c r="Q71" t="str">
        <f>IF(ISBLANK(Outputs!M71),"",", "&amp;Outputs!M71&amp;", "&amp;Outputs!P71)</f>
        <v/>
      </c>
      <c r="T71" t="str">
        <f>IF(ISBLANK(Outputs!Q71),"",Outputs!Q71&amp;", "&amp;Outputs!T71&amp;", False")</f>
        <v/>
      </c>
      <c r="U71" t="str">
        <f>IF(ISBLANK(Outputs!Q71),"",Outputs!Q71&amp;",  "&amp;Outputs!T71&amp;", False")</f>
        <v/>
      </c>
      <c r="X71" t="str">
        <f>IF(ISBLANK(Outputs!U71),"",", "&amp;Outputs!U71&amp;", "&amp;Outputs!X71&amp;", True")</f>
        <v/>
      </c>
      <c r="Y71" t="str">
        <f>IF(ISBLANK(Outputs!U71),"",", "&amp;Outputs!U71&amp;", "&amp;Outputs!X71&amp;", True")</f>
        <v/>
      </c>
      <c r="AB71" t="str">
        <f>IF(ISBLANK(Outputs!Y71),"",", "&amp;Outputs!Y71&amp;", "&amp;Outputs!AB71&amp;", True")</f>
        <v/>
      </c>
      <c r="AC71" t="str">
        <f>IF(ISBLANK(Outputs!Y71),"",", "&amp;Outputs!Y71&amp;", "&amp;Outputs!AB71&amp;", True")</f>
        <v/>
      </c>
      <c r="AF71" t="str">
        <f>IF(ISBLANK(Outputs!AC71),"",", "&amp;Outputs!AC71&amp;", "&amp;Outputs!AF71&amp;", True")</f>
        <v/>
      </c>
      <c r="AG71" t="str">
        <f>IF(ISBLANK(Outputs!AC71),"",", "&amp;Outputs!AC71&amp;", "&amp;Outputs!AF71&amp;", True")</f>
        <v/>
      </c>
    </row>
    <row r="72" spans="1:33" ht="409">
      <c r="A72" t="str">
        <f t="shared" si="2"/>
        <v/>
      </c>
      <c r="B72" s="6" t="str">
        <f>IF(ISBLANK(Outputs!E72),"",IF(Outputs!A72="Distiller","@PART[KA_Distiller_250_01]:AFTER[Karbonite]:NEEDS[RealFuels]",IF(Outputs!A72="DistillerM","@PART[KA_Distiller_250_01M]:AFTER[Karbonite]:NEEDS[RealFuels]",IF(Outputs!A72="ConverterC","@PART[KA_Converter_250_01]:AFTER[Karbonite]:NEEDS[RealFuels]",IF(Outputs!A72="ConverterN","@PART[KA_Converter_250_01N]:AFTER[Karbonite]:NEEDS[RealFuels]",IF(Outputs!A72="ConverterH","@PART[KA_Converter_250_01H]:AFTER[Karbonite]:NEEDS[RealFuels]",IF(Outputs!A72="ConverterO","@PART[KA_Converter_250_01O]:AFTER[Karbonite]:NEEDS[RealFuels]","ERROR!"))))))&amp;"
{
 MODULE
 {
  name = REGO_ModuleResourceConverter
  ConverterName = "&amp;$E72&amp;"
  StartActionName = Start "&amp;$E72&amp;"
  StopActionName = Stop "&amp;$E72&amp;"
  conversionRate = 1
  inputResources = "&amp;$G72&amp;H72&amp;L72&amp;P72&amp;"
  outputResources = "&amp;T72&amp;X72&amp;AB72&amp;AF72&amp;"
 }
}
")</f>
        <v/>
      </c>
      <c r="C72" s="6" t="str">
        <f>IF(ISBLANK(Outputs!E72),"",IF(Outputs!A72="Distiller","@PART[KA_Distiller_125_01]:AFTER[Karbonite]:NEEDS[RealFuels]",IF(Outputs!A72="DistillerM","@PART[KA_Distiller_125_01M]:AFTER[Karbonite]:NEEDS[RealFuels]",IF(Outputs!A72="ConverterC","@PART[KA_Converter_125_01]:AFTER[Karbonite]:NEEDS[RealFuels]",IF(Outputs!A72="ConverterN","@PART[KA_Converter_125_01N]:AFTER[Karbonite]:NEEDS[RealFuels]",IF(Outputs!A72="ConverterH","@PART[KA_Converter_125_01H]:AFTER[Karbonite]:NEEDS[RealFuels]",IF(Outputs!A72="ConverterO","@PART[KA_Converter_125_01O]:AFTER[Karbonite]:NEEDS[RealFuels]","ERROR!"))))))&amp;"
{
 MODULE
 {
  name = REGO_ModuleResourceConverter
  ConverterName = "&amp;$E72&amp;"
  StartActionName = Start "&amp;$E72&amp;"
  StopActionName = Stop "&amp;$E72&amp;"
  conversionRate = 0.5
  inputResources = "&amp;$G72&amp;I72&amp;M72&amp;Q72&amp;"
  outputResources = "&amp;U72&amp;Y72&amp;AC72&amp;AG72&amp;"
 }
}
")</f>
        <v/>
      </c>
      <c r="E72" t="e">
        <f>IF(ISBLANK(VLOOKUP(Outputs!Q72,Density,6,0)),Outputs!Q72,VLOOKUP(Outputs!Q72,Density,6,0))&amp;IF(ISBLANK(Outputs!U72),"",", "&amp;IF(ISBLANK(VLOOKUP(Outputs!U72,Density,6,0)),Outputs!U72,VLOOKUP(Outputs!U72,Density,6,0)))&amp;IF(ISBLANK(Outputs!Y72),"",", "&amp;IF(ISBLANK(VLOOKUP(Outputs!Y72,Density,6,0)),Outputs!Y72,VLOOKUP(Outputs!Y72,Density,6,0))&amp;IF(ISBLANK(Outputs!AC72),"",", "&amp;IF(ISBLANK(VLOOKUP(Outputs!AC72,Density,6,0)),Outputs!AC72,VLOOKUP(Outputs!AC72,Density,6,0))))</f>
        <v>#N/A</v>
      </c>
      <c r="F72" t="e">
        <f>IF(ISBLANK(VLOOKUP(Outputs!E72,Density,6,0)),Outputs!E72,VLOOKUP(Outputs!E72,Density,6,0))&amp;IF(ISBLANK(Outputs!I72),"",", "&amp;IF(ISBLANK(VLOOKUP(Outputs!I72,Density,6,0)),Outputs!I72,VLOOKUP(Outputs!I72,Density,6,0)))&amp;IF(ISBLANK(Outputs!M72),"",", "&amp;IF(ISBLANK(VLOOKUP(Outputs!M72,Density,6,0)),Outputs!M72,VLOOKUP(Outputs!M72,Density,6,0)))</f>
        <v>#N/A</v>
      </c>
      <c r="G72" t="str">
        <f>IF(ISBLANK(Outputs!E72),"","ElectricCharge, "&amp;Outputs!B72)</f>
        <v/>
      </c>
      <c r="H72" t="str">
        <f>IF(ISBLANK(Outputs!E72),"",", "&amp;Outputs!E72&amp;", "&amp;Outputs!H72)</f>
        <v/>
      </c>
      <c r="I72" t="str">
        <f>IF(ISBLANK(Outputs!E72),"",", "&amp;Outputs!E72&amp;", "&amp;Outputs!H72)</f>
        <v/>
      </c>
      <c r="L72" t="str">
        <f>IF(ISBLANK(Outputs!I72),"",", "&amp;Outputs!I72&amp;", "&amp;Outputs!L72)</f>
        <v/>
      </c>
      <c r="M72" t="str">
        <f>IF(ISBLANK(Outputs!I72),"",", "&amp;Outputs!I72&amp;", "&amp;Outputs!L72)</f>
        <v/>
      </c>
      <c r="P72" t="str">
        <f>IF(ISBLANK(Outputs!M72),"",", "&amp;Outputs!M72&amp;", "&amp;Outputs!P72)</f>
        <v/>
      </c>
      <c r="Q72" t="str">
        <f>IF(ISBLANK(Outputs!M72),"",", "&amp;Outputs!M72&amp;", "&amp;Outputs!P72)</f>
        <v/>
      </c>
      <c r="T72" t="str">
        <f>IF(ISBLANK(Outputs!Q72),"",Outputs!Q72&amp;", "&amp;Outputs!T72&amp;", False")</f>
        <v/>
      </c>
      <c r="U72" t="str">
        <f>IF(ISBLANK(Outputs!Q72),"",Outputs!Q72&amp;",  "&amp;Outputs!T72&amp;", False")</f>
        <v/>
      </c>
      <c r="X72" t="str">
        <f>IF(ISBLANK(Outputs!U72),"",", "&amp;Outputs!U72&amp;", "&amp;Outputs!X72&amp;", True")</f>
        <v/>
      </c>
      <c r="Y72" t="str">
        <f>IF(ISBLANK(Outputs!U72),"",", "&amp;Outputs!U72&amp;", "&amp;Outputs!X72&amp;", True")</f>
        <v/>
      </c>
      <c r="AB72" t="str">
        <f>IF(ISBLANK(Outputs!Y72),"",", "&amp;Outputs!Y72&amp;", "&amp;Outputs!AB72&amp;", True")</f>
        <v/>
      </c>
      <c r="AC72" t="str">
        <f>IF(ISBLANK(Outputs!Y72),"",", "&amp;Outputs!Y72&amp;", "&amp;Outputs!AB72&amp;", True")</f>
        <v/>
      </c>
      <c r="AF72" t="str">
        <f>IF(ISBLANK(Outputs!AC72),"",", "&amp;Outputs!AC72&amp;", "&amp;Outputs!AF72&amp;", True")</f>
        <v/>
      </c>
      <c r="AG72" t="str">
        <f>IF(ISBLANK(Outputs!AC72),"",", "&amp;Outputs!AC72&amp;", "&amp;Outputs!AF72&amp;", True")</f>
        <v/>
      </c>
    </row>
    <row r="73" spans="1:33" ht="409">
      <c r="A73" t="str">
        <f t="shared" si="2"/>
        <v/>
      </c>
      <c r="B73" s="6" t="str">
        <f>IF(ISBLANK(Outputs!E73),"",IF(Outputs!A73="Distiller","@PART[KA_Distiller_250_01]:AFTER[Karbonite]:NEEDS[RealFuels]",IF(Outputs!A73="DistillerM","@PART[KA_Distiller_250_01M]:AFTER[Karbonite]:NEEDS[RealFuels]",IF(Outputs!A73="ConverterC","@PART[KA_Converter_250_01]:AFTER[Karbonite]:NEEDS[RealFuels]",IF(Outputs!A73="ConverterN","@PART[KA_Converter_250_01N]:AFTER[Karbonite]:NEEDS[RealFuels]",IF(Outputs!A73="ConverterH","@PART[KA_Converter_250_01H]:AFTER[Karbonite]:NEEDS[RealFuels]",IF(Outputs!A73="ConverterO","@PART[KA_Converter_250_01O]:AFTER[Karbonite]:NEEDS[RealFuels]","ERROR!"))))))&amp;"
{
 MODULE
 {
  name = REGO_ModuleResourceConverter
  ConverterName = "&amp;$E73&amp;"
  StartActionName = Start "&amp;$E73&amp;"
  StopActionName = Stop "&amp;$E73&amp;"
  conversionRate = 1
  inputResources = "&amp;$G73&amp;H73&amp;L73&amp;P73&amp;"
  outputResources = "&amp;T73&amp;X73&amp;AB73&amp;AF73&amp;"
 }
}
")</f>
        <v/>
      </c>
      <c r="C73" s="6" t="str">
        <f>IF(ISBLANK(Outputs!E73),"",IF(Outputs!A73="Distiller","@PART[KA_Distiller_125_01]:AFTER[Karbonite]:NEEDS[RealFuels]",IF(Outputs!A73="DistillerM","@PART[KA_Distiller_125_01M]:AFTER[Karbonite]:NEEDS[RealFuels]",IF(Outputs!A73="ConverterC","@PART[KA_Converter_125_01]:AFTER[Karbonite]:NEEDS[RealFuels]",IF(Outputs!A73="ConverterN","@PART[KA_Converter_125_01N]:AFTER[Karbonite]:NEEDS[RealFuels]",IF(Outputs!A73="ConverterH","@PART[KA_Converter_125_01H]:AFTER[Karbonite]:NEEDS[RealFuels]",IF(Outputs!A73="ConverterO","@PART[KA_Converter_125_01O]:AFTER[Karbonite]:NEEDS[RealFuels]","ERROR!"))))))&amp;"
{
 MODULE
 {
  name = REGO_ModuleResourceConverter
  ConverterName = "&amp;$E73&amp;"
  StartActionName = Start "&amp;$E73&amp;"
  StopActionName = Stop "&amp;$E73&amp;"
  conversionRate = 0.5
  inputResources = "&amp;$G73&amp;I73&amp;M73&amp;Q73&amp;"
  outputResources = "&amp;U73&amp;Y73&amp;AC73&amp;AG73&amp;"
 }
}
")</f>
        <v/>
      </c>
      <c r="E73" t="e">
        <f>IF(ISBLANK(VLOOKUP(Outputs!Q73,Density,6,0)),Outputs!Q73,VLOOKUP(Outputs!Q73,Density,6,0))&amp;IF(ISBLANK(Outputs!U73),"",", "&amp;IF(ISBLANK(VLOOKUP(Outputs!U73,Density,6,0)),Outputs!U73,VLOOKUP(Outputs!U73,Density,6,0)))&amp;IF(ISBLANK(Outputs!Y73),"",", "&amp;IF(ISBLANK(VLOOKUP(Outputs!Y73,Density,6,0)),Outputs!Y73,VLOOKUP(Outputs!Y73,Density,6,0))&amp;IF(ISBLANK(Outputs!AC73),"",", "&amp;IF(ISBLANK(VLOOKUP(Outputs!AC73,Density,6,0)),Outputs!AC73,VLOOKUP(Outputs!AC73,Density,6,0))))</f>
        <v>#N/A</v>
      </c>
      <c r="F73" t="e">
        <f>IF(ISBLANK(VLOOKUP(Outputs!E73,Density,6,0)),Outputs!E73,VLOOKUP(Outputs!E73,Density,6,0))&amp;IF(ISBLANK(Outputs!I73),"",", "&amp;IF(ISBLANK(VLOOKUP(Outputs!I73,Density,6,0)),Outputs!I73,VLOOKUP(Outputs!I73,Density,6,0)))&amp;IF(ISBLANK(Outputs!M73),"",", "&amp;IF(ISBLANK(VLOOKUP(Outputs!M73,Density,6,0)),Outputs!M73,VLOOKUP(Outputs!M73,Density,6,0)))</f>
        <v>#N/A</v>
      </c>
      <c r="G73" t="str">
        <f>IF(ISBLANK(Outputs!E73),"","ElectricCharge, "&amp;Outputs!B73)</f>
        <v/>
      </c>
      <c r="H73" t="str">
        <f>IF(ISBLANK(Outputs!E73),"",", "&amp;Outputs!E73&amp;", "&amp;Outputs!H73)</f>
        <v/>
      </c>
      <c r="I73" t="str">
        <f>IF(ISBLANK(Outputs!E73),"",", "&amp;Outputs!E73&amp;", "&amp;Outputs!H73)</f>
        <v/>
      </c>
      <c r="L73" t="str">
        <f>IF(ISBLANK(Outputs!I73),"",", "&amp;Outputs!I73&amp;", "&amp;Outputs!L73)</f>
        <v/>
      </c>
      <c r="M73" t="str">
        <f>IF(ISBLANK(Outputs!I73),"",", "&amp;Outputs!I73&amp;", "&amp;Outputs!L73)</f>
        <v/>
      </c>
      <c r="P73" t="str">
        <f>IF(ISBLANK(Outputs!M73),"",", "&amp;Outputs!M73&amp;", "&amp;Outputs!P73)</f>
        <v/>
      </c>
      <c r="Q73" t="str">
        <f>IF(ISBLANK(Outputs!M73),"",", "&amp;Outputs!M73&amp;", "&amp;Outputs!P73)</f>
        <v/>
      </c>
      <c r="T73" t="str">
        <f>IF(ISBLANK(Outputs!Q73),"",Outputs!Q73&amp;", "&amp;Outputs!T73&amp;", False")</f>
        <v/>
      </c>
      <c r="U73" t="str">
        <f>IF(ISBLANK(Outputs!Q73),"",Outputs!Q73&amp;",  "&amp;Outputs!T73&amp;", False")</f>
        <v/>
      </c>
      <c r="X73" t="str">
        <f>IF(ISBLANK(Outputs!U73),"",", "&amp;Outputs!U73&amp;", "&amp;Outputs!X73&amp;", True")</f>
        <v/>
      </c>
      <c r="Y73" t="str">
        <f>IF(ISBLANK(Outputs!U73),"",", "&amp;Outputs!U73&amp;", "&amp;Outputs!X73&amp;", True")</f>
        <v/>
      </c>
      <c r="AB73" t="str">
        <f>IF(ISBLANK(Outputs!Y73),"",", "&amp;Outputs!Y73&amp;", "&amp;Outputs!AB73&amp;", True")</f>
        <v/>
      </c>
      <c r="AC73" t="str">
        <f>IF(ISBLANK(Outputs!Y73),"",", "&amp;Outputs!Y73&amp;", "&amp;Outputs!AB73&amp;", True")</f>
        <v/>
      </c>
      <c r="AF73" t="str">
        <f>IF(ISBLANK(Outputs!AC73),"",", "&amp;Outputs!AC73&amp;", "&amp;Outputs!AF73&amp;", True")</f>
        <v/>
      </c>
      <c r="AG73" t="str">
        <f>IF(ISBLANK(Outputs!AC73),"",", "&amp;Outputs!AC73&amp;", "&amp;Outputs!AF73&amp;", True")</f>
        <v/>
      </c>
    </row>
    <row r="74" spans="1:33" ht="409">
      <c r="A74" t="str">
        <f t="shared" si="2"/>
        <v/>
      </c>
      <c r="B74" s="6" t="str">
        <f>IF(ISBLANK(Outputs!E74),"",IF(Outputs!A74="Distiller","@PART[KA_Distiller_250_01]:AFTER[Karbonite]:NEEDS[RealFuels]",IF(Outputs!A74="DistillerM","@PART[KA_Distiller_250_01M]:AFTER[Karbonite]:NEEDS[RealFuels]",IF(Outputs!A74="ConverterC","@PART[KA_Converter_250_01]:AFTER[Karbonite]:NEEDS[RealFuels]",IF(Outputs!A74="ConverterN","@PART[KA_Converter_250_01N]:AFTER[Karbonite]:NEEDS[RealFuels]",IF(Outputs!A74="ConverterH","@PART[KA_Converter_250_01H]:AFTER[Karbonite]:NEEDS[RealFuels]",IF(Outputs!A74="ConverterO","@PART[KA_Converter_250_01O]:AFTER[Karbonite]:NEEDS[RealFuels]","ERROR!"))))))&amp;"
{
 MODULE
 {
  name = REGO_ModuleResourceConverter
  ConverterName = "&amp;$E74&amp;"
  StartActionName = Start "&amp;$E74&amp;"
  StopActionName = Stop "&amp;$E74&amp;"
  conversionRate = 1
  inputResources = "&amp;$G74&amp;H74&amp;L74&amp;P74&amp;"
  outputResources = "&amp;T74&amp;X74&amp;AB74&amp;AF74&amp;"
 }
}
")</f>
        <v/>
      </c>
      <c r="C74" s="6" t="str">
        <f>IF(ISBLANK(Outputs!E74),"",IF(Outputs!A74="Distiller","@PART[KA_Distiller_125_01]:AFTER[Karbonite]:NEEDS[RealFuels]",IF(Outputs!A74="DistillerM","@PART[KA_Distiller_125_01M]:AFTER[Karbonite]:NEEDS[RealFuels]",IF(Outputs!A74="ConverterC","@PART[KA_Converter_125_01]:AFTER[Karbonite]:NEEDS[RealFuels]",IF(Outputs!A74="ConverterN","@PART[KA_Converter_125_01N]:AFTER[Karbonite]:NEEDS[RealFuels]",IF(Outputs!A74="ConverterH","@PART[KA_Converter_125_01H]:AFTER[Karbonite]:NEEDS[RealFuels]",IF(Outputs!A74="ConverterO","@PART[KA_Converter_125_01O]:AFTER[Karbonite]:NEEDS[RealFuels]","ERROR!"))))))&amp;"
{
 MODULE
 {
  name = REGO_ModuleResourceConverter
  ConverterName = "&amp;$E74&amp;"
  StartActionName = Start "&amp;$E74&amp;"
  StopActionName = Stop "&amp;$E74&amp;"
  conversionRate = 0.5
  inputResources = "&amp;$G74&amp;I74&amp;M74&amp;Q74&amp;"
  outputResources = "&amp;U74&amp;Y74&amp;AC74&amp;AG74&amp;"
 }
}
")</f>
        <v/>
      </c>
      <c r="E74" t="e">
        <f>IF(ISBLANK(VLOOKUP(Outputs!Q74,Density,6,0)),Outputs!Q74,VLOOKUP(Outputs!Q74,Density,6,0))&amp;IF(ISBLANK(Outputs!U74),"",", "&amp;IF(ISBLANK(VLOOKUP(Outputs!U74,Density,6,0)),Outputs!U74,VLOOKUP(Outputs!U74,Density,6,0)))&amp;IF(ISBLANK(Outputs!Y74),"",", "&amp;IF(ISBLANK(VLOOKUP(Outputs!Y74,Density,6,0)),Outputs!Y74,VLOOKUP(Outputs!Y74,Density,6,0))&amp;IF(ISBLANK(Outputs!AC74),"",", "&amp;IF(ISBLANK(VLOOKUP(Outputs!AC74,Density,6,0)),Outputs!AC74,VLOOKUP(Outputs!AC74,Density,6,0))))</f>
        <v>#N/A</v>
      </c>
      <c r="F74" t="e">
        <f>IF(ISBLANK(VLOOKUP(Outputs!E74,Density,6,0)),Outputs!E74,VLOOKUP(Outputs!E74,Density,6,0))&amp;IF(ISBLANK(Outputs!I74),"",", "&amp;IF(ISBLANK(VLOOKUP(Outputs!I74,Density,6,0)),Outputs!I74,VLOOKUP(Outputs!I74,Density,6,0)))&amp;IF(ISBLANK(Outputs!M74),"",", "&amp;IF(ISBLANK(VLOOKUP(Outputs!M74,Density,6,0)),Outputs!M74,VLOOKUP(Outputs!M74,Density,6,0)))</f>
        <v>#N/A</v>
      </c>
      <c r="G74" t="str">
        <f>IF(ISBLANK(Outputs!E74),"","ElectricCharge, "&amp;Outputs!B74)</f>
        <v/>
      </c>
      <c r="H74" t="str">
        <f>IF(ISBLANK(Outputs!E74),"",", "&amp;Outputs!E74&amp;", "&amp;Outputs!H74)</f>
        <v/>
      </c>
      <c r="I74" t="str">
        <f>IF(ISBLANK(Outputs!E74),"",", "&amp;Outputs!E74&amp;", "&amp;Outputs!H74)</f>
        <v/>
      </c>
      <c r="L74" t="str">
        <f>IF(ISBLANK(Outputs!I74),"",", "&amp;Outputs!I74&amp;", "&amp;Outputs!L74)</f>
        <v/>
      </c>
      <c r="M74" t="str">
        <f>IF(ISBLANK(Outputs!I74),"",", "&amp;Outputs!I74&amp;", "&amp;Outputs!L74)</f>
        <v/>
      </c>
      <c r="P74" t="str">
        <f>IF(ISBLANK(Outputs!M74),"",", "&amp;Outputs!M74&amp;", "&amp;Outputs!P74)</f>
        <v/>
      </c>
      <c r="Q74" t="str">
        <f>IF(ISBLANK(Outputs!M74),"",", "&amp;Outputs!M74&amp;", "&amp;Outputs!P74)</f>
        <v/>
      </c>
      <c r="T74" t="str">
        <f>IF(ISBLANK(Outputs!Q74),"",Outputs!Q74&amp;", "&amp;Outputs!T74&amp;", False")</f>
        <v/>
      </c>
      <c r="U74" t="str">
        <f>IF(ISBLANK(Outputs!Q74),"",Outputs!Q74&amp;",  "&amp;Outputs!T74&amp;", False")</f>
        <v/>
      </c>
      <c r="X74" t="str">
        <f>IF(ISBLANK(Outputs!U74),"",", "&amp;Outputs!U74&amp;", "&amp;Outputs!X74&amp;", True")</f>
        <v/>
      </c>
      <c r="Y74" t="str">
        <f>IF(ISBLANK(Outputs!U74),"",", "&amp;Outputs!U74&amp;", "&amp;Outputs!X74&amp;", True")</f>
        <v/>
      </c>
      <c r="AB74" t="str">
        <f>IF(ISBLANK(Outputs!Y74),"",", "&amp;Outputs!Y74&amp;", "&amp;Outputs!AB74&amp;", True")</f>
        <v/>
      </c>
      <c r="AC74" t="str">
        <f>IF(ISBLANK(Outputs!Y74),"",", "&amp;Outputs!Y74&amp;", "&amp;Outputs!AB74&amp;", True")</f>
        <v/>
      </c>
      <c r="AF74" t="str">
        <f>IF(ISBLANK(Outputs!AC74),"",", "&amp;Outputs!AC74&amp;", "&amp;Outputs!AF74&amp;", True")</f>
        <v/>
      </c>
      <c r="AG74" t="str">
        <f>IF(ISBLANK(Outputs!AC74),"",", "&amp;Outputs!AC74&amp;", "&amp;Outputs!AF74&amp;", True")</f>
        <v/>
      </c>
    </row>
    <row r="75" spans="1:33" ht="409">
      <c r="A75" t="str">
        <f t="shared" si="2"/>
        <v/>
      </c>
      <c r="B75" s="6" t="str">
        <f>IF(ISBLANK(Outputs!E75),"",IF(Outputs!A75="Distiller","@PART[KA_Distiller_250_01]:AFTER[Karbonite]:NEEDS[RealFuels]",IF(Outputs!A75="DistillerM","@PART[KA_Distiller_250_01M]:AFTER[Karbonite]:NEEDS[RealFuels]",IF(Outputs!A75="ConverterC","@PART[KA_Converter_250_01]:AFTER[Karbonite]:NEEDS[RealFuels]",IF(Outputs!A75="ConverterN","@PART[KA_Converter_250_01N]:AFTER[Karbonite]:NEEDS[RealFuels]",IF(Outputs!A75="ConverterH","@PART[KA_Converter_250_01H]:AFTER[Karbonite]:NEEDS[RealFuels]",IF(Outputs!A75="ConverterO","@PART[KA_Converter_250_01O]:AFTER[Karbonite]:NEEDS[RealFuels]","ERROR!"))))))&amp;"
{
 MODULE
 {
  name = REGO_ModuleResourceConverter
  ConverterName = "&amp;$E75&amp;"
  StartActionName = Start "&amp;$E75&amp;"
  StopActionName = Stop "&amp;$E75&amp;"
  conversionRate = 1
  inputResources = "&amp;$G75&amp;H75&amp;L75&amp;P75&amp;"
  outputResources = "&amp;T75&amp;X75&amp;AB75&amp;AF75&amp;"
 }
}
")</f>
        <v/>
      </c>
      <c r="C75" s="6" t="str">
        <f>IF(ISBLANK(Outputs!E75),"",IF(Outputs!A75="Distiller","@PART[KA_Distiller_125_01]:AFTER[Karbonite]:NEEDS[RealFuels]",IF(Outputs!A75="DistillerM","@PART[KA_Distiller_125_01M]:AFTER[Karbonite]:NEEDS[RealFuels]",IF(Outputs!A75="ConverterC","@PART[KA_Converter_125_01]:AFTER[Karbonite]:NEEDS[RealFuels]",IF(Outputs!A75="ConverterN","@PART[KA_Converter_125_01N]:AFTER[Karbonite]:NEEDS[RealFuels]",IF(Outputs!A75="ConverterH","@PART[KA_Converter_125_01H]:AFTER[Karbonite]:NEEDS[RealFuels]",IF(Outputs!A75="ConverterO","@PART[KA_Converter_125_01O]:AFTER[Karbonite]:NEEDS[RealFuels]","ERROR!"))))))&amp;"
{
 MODULE
 {
  name = REGO_ModuleResourceConverter
  ConverterName = "&amp;$E75&amp;"
  StartActionName = Start "&amp;$E75&amp;"
  StopActionName = Stop "&amp;$E75&amp;"
  conversionRate = 0.5
  inputResources = "&amp;$G75&amp;I75&amp;M75&amp;Q75&amp;"
  outputResources = "&amp;U75&amp;Y75&amp;AC75&amp;AG75&amp;"
 }
}
")</f>
        <v/>
      </c>
      <c r="E75" t="e">
        <f>IF(ISBLANK(VLOOKUP(Outputs!Q75,Density,6,0)),Outputs!Q75,VLOOKUP(Outputs!Q75,Density,6,0))&amp;IF(ISBLANK(Outputs!U75),"",", "&amp;IF(ISBLANK(VLOOKUP(Outputs!U75,Density,6,0)),Outputs!U75,VLOOKUP(Outputs!U75,Density,6,0)))&amp;IF(ISBLANK(Outputs!Y75),"",", "&amp;IF(ISBLANK(VLOOKUP(Outputs!Y75,Density,6,0)),Outputs!Y75,VLOOKUP(Outputs!Y75,Density,6,0))&amp;IF(ISBLANK(Outputs!AC75),"",", "&amp;IF(ISBLANK(VLOOKUP(Outputs!AC75,Density,6,0)),Outputs!AC75,VLOOKUP(Outputs!AC75,Density,6,0))))</f>
        <v>#N/A</v>
      </c>
      <c r="F75" t="e">
        <f>IF(ISBLANK(VLOOKUP(Outputs!E75,Density,6,0)),Outputs!E75,VLOOKUP(Outputs!E75,Density,6,0))&amp;IF(ISBLANK(Outputs!I75),"",", "&amp;IF(ISBLANK(VLOOKUP(Outputs!I75,Density,6,0)),Outputs!I75,VLOOKUP(Outputs!I75,Density,6,0)))&amp;IF(ISBLANK(Outputs!M75),"",", "&amp;IF(ISBLANK(VLOOKUP(Outputs!M75,Density,6,0)),Outputs!M75,VLOOKUP(Outputs!M75,Density,6,0)))</f>
        <v>#N/A</v>
      </c>
      <c r="G75" t="str">
        <f>IF(ISBLANK(Outputs!E75),"","ElectricCharge, "&amp;Outputs!B75)</f>
        <v/>
      </c>
      <c r="H75" t="str">
        <f>IF(ISBLANK(Outputs!E75),"",", "&amp;Outputs!E75&amp;", "&amp;Outputs!H75)</f>
        <v/>
      </c>
      <c r="I75" t="str">
        <f>IF(ISBLANK(Outputs!E75),"",", "&amp;Outputs!E75&amp;", "&amp;Outputs!H75)</f>
        <v/>
      </c>
      <c r="L75" t="str">
        <f>IF(ISBLANK(Outputs!I75),"",", "&amp;Outputs!I75&amp;", "&amp;Outputs!L75)</f>
        <v/>
      </c>
      <c r="M75" t="str">
        <f>IF(ISBLANK(Outputs!I75),"",", "&amp;Outputs!I75&amp;", "&amp;Outputs!L75)</f>
        <v/>
      </c>
      <c r="P75" t="str">
        <f>IF(ISBLANK(Outputs!M75),"",", "&amp;Outputs!M75&amp;", "&amp;Outputs!P75)</f>
        <v/>
      </c>
      <c r="Q75" t="str">
        <f>IF(ISBLANK(Outputs!M75),"",", "&amp;Outputs!M75&amp;", "&amp;Outputs!P75)</f>
        <v/>
      </c>
      <c r="T75" t="str">
        <f>IF(ISBLANK(Outputs!Q75),"",Outputs!Q75&amp;", "&amp;Outputs!T75&amp;", False")</f>
        <v/>
      </c>
      <c r="U75" t="str">
        <f>IF(ISBLANK(Outputs!Q75),"",Outputs!Q75&amp;",  "&amp;Outputs!T75&amp;", False")</f>
        <v/>
      </c>
      <c r="X75" t="str">
        <f>IF(ISBLANK(Outputs!U75),"",", "&amp;Outputs!U75&amp;", "&amp;Outputs!X75&amp;", True")</f>
        <v/>
      </c>
      <c r="Y75" t="str">
        <f>IF(ISBLANK(Outputs!U75),"",", "&amp;Outputs!U75&amp;", "&amp;Outputs!X75&amp;", True")</f>
        <v/>
      </c>
      <c r="AB75" t="str">
        <f>IF(ISBLANK(Outputs!Y75),"",", "&amp;Outputs!Y75&amp;", "&amp;Outputs!AB75&amp;", True")</f>
        <v/>
      </c>
      <c r="AC75" t="str">
        <f>IF(ISBLANK(Outputs!Y75),"",", "&amp;Outputs!Y75&amp;", "&amp;Outputs!AB75&amp;", True")</f>
        <v/>
      </c>
      <c r="AF75" t="str">
        <f>IF(ISBLANK(Outputs!AC75),"",", "&amp;Outputs!AC75&amp;", "&amp;Outputs!AF75&amp;", True")</f>
        <v/>
      </c>
      <c r="AG75" t="str">
        <f>IF(ISBLANK(Outputs!AC75),"",", "&amp;Outputs!AC75&amp;", "&amp;Outputs!AF75&amp;", True")</f>
        <v/>
      </c>
    </row>
    <row r="76" spans="1:33" ht="409">
      <c r="A76" t="str">
        <f t="shared" si="2"/>
        <v/>
      </c>
      <c r="B76" s="6" t="str">
        <f>IF(ISBLANK(Outputs!E76),"",IF(Outputs!A76="Distiller","@PART[KA_Distiller_250_01]:AFTER[Karbonite]:NEEDS[RealFuels]",IF(Outputs!A76="DistillerM","@PART[KA_Distiller_250_01M]:AFTER[Karbonite]:NEEDS[RealFuels]",IF(Outputs!A76="ConverterC","@PART[KA_Converter_250_01]:AFTER[Karbonite]:NEEDS[RealFuels]",IF(Outputs!A76="ConverterN","@PART[KA_Converter_250_01N]:AFTER[Karbonite]:NEEDS[RealFuels]",IF(Outputs!A76="ConverterH","@PART[KA_Converter_250_01H]:AFTER[Karbonite]:NEEDS[RealFuels]",IF(Outputs!A76="ConverterO","@PART[KA_Converter_250_01O]:AFTER[Karbonite]:NEEDS[RealFuels]","ERROR!"))))))&amp;"
{
 MODULE
 {
  name = REGO_ModuleResourceConverter
  ConverterName = "&amp;$E76&amp;"
  StartActionName = Start "&amp;$E76&amp;"
  StopActionName = Stop "&amp;$E76&amp;"
  conversionRate = 1
  inputResources = "&amp;$G76&amp;H76&amp;L76&amp;P76&amp;"
  outputResources = "&amp;T76&amp;X76&amp;AB76&amp;AF76&amp;"
 }
}
")</f>
        <v/>
      </c>
      <c r="C76" s="6" t="str">
        <f>IF(ISBLANK(Outputs!E76),"",IF(Outputs!A76="Distiller","@PART[KA_Distiller_125_01]:AFTER[Karbonite]:NEEDS[RealFuels]",IF(Outputs!A76="DistillerM","@PART[KA_Distiller_125_01M]:AFTER[Karbonite]:NEEDS[RealFuels]",IF(Outputs!A76="ConverterC","@PART[KA_Converter_125_01]:AFTER[Karbonite]:NEEDS[RealFuels]",IF(Outputs!A76="ConverterN","@PART[KA_Converter_125_01N]:AFTER[Karbonite]:NEEDS[RealFuels]",IF(Outputs!A76="ConverterH","@PART[KA_Converter_125_01H]:AFTER[Karbonite]:NEEDS[RealFuels]",IF(Outputs!A76="ConverterO","@PART[KA_Converter_125_01O]:AFTER[Karbonite]:NEEDS[RealFuels]","ERROR!"))))))&amp;"
{
 MODULE
 {
  name = REGO_ModuleResourceConverter
  ConverterName = "&amp;$E76&amp;"
  StartActionName = Start "&amp;$E76&amp;"
  StopActionName = Stop "&amp;$E76&amp;"
  conversionRate = 0.5
  inputResources = "&amp;$G76&amp;I76&amp;M76&amp;Q76&amp;"
  outputResources = "&amp;U76&amp;Y76&amp;AC76&amp;AG76&amp;"
 }
}
")</f>
        <v/>
      </c>
      <c r="E76" t="e">
        <f>IF(ISBLANK(VLOOKUP(Outputs!Q76,Density,6,0)),Outputs!Q76,VLOOKUP(Outputs!Q76,Density,6,0))&amp;IF(ISBLANK(Outputs!U76),"",", "&amp;IF(ISBLANK(VLOOKUP(Outputs!U76,Density,6,0)),Outputs!U76,VLOOKUP(Outputs!U76,Density,6,0)))&amp;IF(ISBLANK(Outputs!Y76),"",", "&amp;IF(ISBLANK(VLOOKUP(Outputs!Y76,Density,6,0)),Outputs!Y76,VLOOKUP(Outputs!Y76,Density,6,0))&amp;IF(ISBLANK(Outputs!AC76),"",", "&amp;IF(ISBLANK(VLOOKUP(Outputs!AC76,Density,6,0)),Outputs!AC76,VLOOKUP(Outputs!AC76,Density,6,0))))</f>
        <v>#N/A</v>
      </c>
      <c r="F76" t="e">
        <f>IF(ISBLANK(VLOOKUP(Outputs!E76,Density,6,0)),Outputs!E76,VLOOKUP(Outputs!E76,Density,6,0))&amp;IF(ISBLANK(Outputs!I76),"",", "&amp;IF(ISBLANK(VLOOKUP(Outputs!I76,Density,6,0)),Outputs!I76,VLOOKUP(Outputs!I76,Density,6,0)))&amp;IF(ISBLANK(Outputs!M76),"",", "&amp;IF(ISBLANK(VLOOKUP(Outputs!M76,Density,6,0)),Outputs!M76,VLOOKUP(Outputs!M76,Density,6,0)))</f>
        <v>#N/A</v>
      </c>
      <c r="G76" t="str">
        <f>IF(ISBLANK(Outputs!E76),"","ElectricCharge, "&amp;Outputs!B76)</f>
        <v/>
      </c>
      <c r="H76" t="str">
        <f>IF(ISBLANK(Outputs!E76),"",", "&amp;Outputs!E76&amp;", "&amp;Outputs!H76)</f>
        <v/>
      </c>
      <c r="I76" t="str">
        <f>IF(ISBLANK(Outputs!E76),"",", "&amp;Outputs!E76&amp;", "&amp;Outputs!H76)</f>
        <v/>
      </c>
      <c r="L76" t="str">
        <f>IF(ISBLANK(Outputs!I76),"",", "&amp;Outputs!I76&amp;", "&amp;Outputs!L76)</f>
        <v/>
      </c>
      <c r="M76" t="str">
        <f>IF(ISBLANK(Outputs!I76),"",", "&amp;Outputs!I76&amp;", "&amp;Outputs!L76)</f>
        <v/>
      </c>
      <c r="P76" t="str">
        <f>IF(ISBLANK(Outputs!M76),"",", "&amp;Outputs!M76&amp;", "&amp;Outputs!P76)</f>
        <v/>
      </c>
      <c r="Q76" t="str">
        <f>IF(ISBLANK(Outputs!M76),"",", "&amp;Outputs!M76&amp;", "&amp;Outputs!P76)</f>
        <v/>
      </c>
      <c r="T76" t="str">
        <f>IF(ISBLANK(Outputs!Q76),"",Outputs!Q76&amp;", "&amp;Outputs!T76&amp;", False")</f>
        <v/>
      </c>
      <c r="U76" t="str">
        <f>IF(ISBLANK(Outputs!Q76),"",Outputs!Q76&amp;",  "&amp;Outputs!T76&amp;", False")</f>
        <v/>
      </c>
      <c r="X76" t="str">
        <f>IF(ISBLANK(Outputs!U76),"",", "&amp;Outputs!U76&amp;", "&amp;Outputs!X76&amp;", True")</f>
        <v/>
      </c>
      <c r="Y76" t="str">
        <f>IF(ISBLANK(Outputs!U76),"",", "&amp;Outputs!U76&amp;", "&amp;Outputs!X76&amp;", True")</f>
        <v/>
      </c>
      <c r="AB76" t="str">
        <f>IF(ISBLANK(Outputs!Y76),"",", "&amp;Outputs!Y76&amp;", "&amp;Outputs!AB76&amp;", True")</f>
        <v/>
      </c>
      <c r="AC76" t="str">
        <f>IF(ISBLANK(Outputs!Y76),"",", "&amp;Outputs!Y76&amp;", "&amp;Outputs!AB76&amp;", True")</f>
        <v/>
      </c>
      <c r="AF76" t="str">
        <f>IF(ISBLANK(Outputs!AC76),"",", "&amp;Outputs!AC76&amp;", "&amp;Outputs!AF76&amp;", True")</f>
        <v/>
      </c>
      <c r="AG76" t="str">
        <f>IF(ISBLANK(Outputs!AC76),"",", "&amp;Outputs!AC76&amp;", "&amp;Outputs!AF76&amp;", True")</f>
        <v/>
      </c>
    </row>
    <row r="77" spans="1:33" ht="409">
      <c r="A77" t="str">
        <f t="shared" si="2"/>
        <v/>
      </c>
      <c r="B77" s="6" t="str">
        <f>IF(ISBLANK(Outputs!E77),"",IF(Outputs!A77="Distiller","@PART[KA_Distiller_250_01]:AFTER[Karbonite]:NEEDS[RealFuels]",IF(Outputs!A77="DistillerM","@PART[KA_Distiller_250_01M]:AFTER[Karbonite]:NEEDS[RealFuels]",IF(Outputs!A77="ConverterC","@PART[KA_Converter_250_01]:AFTER[Karbonite]:NEEDS[RealFuels]",IF(Outputs!A77="ConverterN","@PART[KA_Converter_250_01N]:AFTER[Karbonite]:NEEDS[RealFuels]",IF(Outputs!A77="ConverterH","@PART[KA_Converter_250_01H]:AFTER[Karbonite]:NEEDS[RealFuels]",IF(Outputs!A77="ConverterO","@PART[KA_Converter_250_01O]:AFTER[Karbonite]:NEEDS[RealFuels]","ERROR!"))))))&amp;"
{
 MODULE
 {
  name = REGO_ModuleResourceConverter
  ConverterName = "&amp;$E77&amp;"
  StartActionName = Start "&amp;$E77&amp;"
  StopActionName = Stop "&amp;$E77&amp;"
  conversionRate = 1
  inputResources = "&amp;$G77&amp;H77&amp;L77&amp;P77&amp;"
  outputResources = "&amp;T77&amp;X77&amp;AB77&amp;AF77&amp;"
 }
}
")</f>
        <v/>
      </c>
      <c r="C77" s="6" t="str">
        <f>IF(ISBLANK(Outputs!E77),"",IF(Outputs!A77="Distiller","@PART[KA_Distiller_125_01]:AFTER[Karbonite]:NEEDS[RealFuels]",IF(Outputs!A77="DistillerM","@PART[KA_Distiller_125_01M]:AFTER[Karbonite]:NEEDS[RealFuels]",IF(Outputs!A77="ConverterC","@PART[KA_Converter_125_01]:AFTER[Karbonite]:NEEDS[RealFuels]",IF(Outputs!A77="ConverterN","@PART[KA_Converter_125_01N]:AFTER[Karbonite]:NEEDS[RealFuels]",IF(Outputs!A77="ConverterH","@PART[KA_Converter_125_01H]:AFTER[Karbonite]:NEEDS[RealFuels]",IF(Outputs!A77="ConverterO","@PART[KA_Converter_125_01O]:AFTER[Karbonite]:NEEDS[RealFuels]","ERROR!"))))))&amp;"
{
 MODULE
 {
  name = REGO_ModuleResourceConverter
  ConverterName = "&amp;$E77&amp;"
  StartActionName = Start "&amp;$E77&amp;"
  StopActionName = Stop "&amp;$E77&amp;"
  conversionRate = 0.5
  inputResources = "&amp;$G77&amp;I77&amp;M77&amp;Q77&amp;"
  outputResources = "&amp;U77&amp;Y77&amp;AC77&amp;AG77&amp;"
 }
}
")</f>
        <v/>
      </c>
      <c r="E77" t="e">
        <f>IF(ISBLANK(VLOOKUP(Outputs!Q77,Density,6,0)),Outputs!Q77,VLOOKUP(Outputs!Q77,Density,6,0))&amp;IF(ISBLANK(Outputs!U77),"",", "&amp;IF(ISBLANK(VLOOKUP(Outputs!U77,Density,6,0)),Outputs!U77,VLOOKUP(Outputs!U77,Density,6,0)))&amp;IF(ISBLANK(Outputs!Y77),"",", "&amp;IF(ISBLANK(VLOOKUP(Outputs!Y77,Density,6,0)),Outputs!Y77,VLOOKUP(Outputs!Y77,Density,6,0))&amp;IF(ISBLANK(Outputs!AC77),"",", "&amp;IF(ISBLANK(VLOOKUP(Outputs!AC77,Density,6,0)),Outputs!AC77,VLOOKUP(Outputs!AC77,Density,6,0))))</f>
        <v>#N/A</v>
      </c>
      <c r="F77" t="e">
        <f>IF(ISBLANK(VLOOKUP(Outputs!E77,Density,6,0)),Outputs!E77,VLOOKUP(Outputs!E77,Density,6,0))&amp;IF(ISBLANK(Outputs!I77),"",", "&amp;IF(ISBLANK(VLOOKUP(Outputs!I77,Density,6,0)),Outputs!I77,VLOOKUP(Outputs!I77,Density,6,0)))&amp;IF(ISBLANK(Outputs!M77),"",", "&amp;IF(ISBLANK(VLOOKUP(Outputs!M77,Density,6,0)),Outputs!M77,VLOOKUP(Outputs!M77,Density,6,0)))</f>
        <v>#N/A</v>
      </c>
      <c r="G77" t="str">
        <f>IF(ISBLANK(Outputs!E77),"","ElectricCharge, "&amp;Outputs!B77)</f>
        <v/>
      </c>
      <c r="H77" t="str">
        <f>IF(ISBLANK(Outputs!E77),"",", "&amp;Outputs!E77&amp;", "&amp;Outputs!H77)</f>
        <v/>
      </c>
      <c r="I77" t="str">
        <f>IF(ISBLANK(Outputs!E77),"",", "&amp;Outputs!E77&amp;", "&amp;Outputs!H77)</f>
        <v/>
      </c>
      <c r="L77" t="str">
        <f>IF(ISBLANK(Outputs!I77),"",", "&amp;Outputs!I77&amp;", "&amp;Outputs!L77)</f>
        <v/>
      </c>
      <c r="M77" t="str">
        <f>IF(ISBLANK(Outputs!I77),"",", "&amp;Outputs!I77&amp;", "&amp;Outputs!L77)</f>
        <v/>
      </c>
      <c r="P77" t="str">
        <f>IF(ISBLANK(Outputs!M77),"",", "&amp;Outputs!M77&amp;", "&amp;Outputs!P77)</f>
        <v/>
      </c>
      <c r="Q77" t="str">
        <f>IF(ISBLANK(Outputs!M77),"",", "&amp;Outputs!M77&amp;", "&amp;Outputs!P77)</f>
        <v/>
      </c>
      <c r="T77" t="str">
        <f>IF(ISBLANK(Outputs!Q77),"",Outputs!Q77&amp;", "&amp;Outputs!T77&amp;", False")</f>
        <v/>
      </c>
      <c r="U77" t="str">
        <f>IF(ISBLANK(Outputs!Q77),"",Outputs!Q77&amp;",  "&amp;Outputs!T77&amp;", False")</f>
        <v/>
      </c>
      <c r="X77" t="str">
        <f>IF(ISBLANK(Outputs!U77),"",", "&amp;Outputs!U77&amp;", "&amp;Outputs!X77&amp;", True")</f>
        <v/>
      </c>
      <c r="Y77" t="str">
        <f>IF(ISBLANK(Outputs!U77),"",", "&amp;Outputs!U77&amp;", "&amp;Outputs!X77&amp;", True")</f>
        <v/>
      </c>
      <c r="AB77" t="str">
        <f>IF(ISBLANK(Outputs!Y77),"",", "&amp;Outputs!Y77&amp;", "&amp;Outputs!AB77&amp;", True")</f>
        <v/>
      </c>
      <c r="AC77" t="str">
        <f>IF(ISBLANK(Outputs!Y77),"",", "&amp;Outputs!Y77&amp;", "&amp;Outputs!AB77&amp;", True")</f>
        <v/>
      </c>
      <c r="AF77" t="str">
        <f>IF(ISBLANK(Outputs!AC77),"",", "&amp;Outputs!AC77&amp;", "&amp;Outputs!AF77&amp;", True")</f>
        <v/>
      </c>
      <c r="AG77" t="str">
        <f>IF(ISBLANK(Outputs!AC77),"",", "&amp;Outputs!AC77&amp;", "&amp;Outputs!AF77&amp;", True")</f>
        <v/>
      </c>
    </row>
    <row r="78" spans="1:33" ht="409">
      <c r="A78" t="str">
        <f t="shared" si="2"/>
        <v/>
      </c>
      <c r="B78" s="6" t="str">
        <f>IF(ISBLANK(Outputs!E78),"",IF(Outputs!A78="Distiller","@PART[KA_Distiller_250_01]:AFTER[Karbonite]:NEEDS[RealFuels]",IF(Outputs!A78="DistillerM","@PART[KA_Distiller_250_01M]:AFTER[Karbonite]:NEEDS[RealFuels]",IF(Outputs!A78="ConverterC","@PART[KA_Converter_250_01]:AFTER[Karbonite]:NEEDS[RealFuels]",IF(Outputs!A78="ConverterN","@PART[KA_Converter_250_01N]:AFTER[Karbonite]:NEEDS[RealFuels]",IF(Outputs!A78="ConverterH","@PART[KA_Converter_250_01H]:AFTER[Karbonite]:NEEDS[RealFuels]",IF(Outputs!A78="ConverterO","@PART[KA_Converter_250_01O]:AFTER[Karbonite]:NEEDS[RealFuels]","ERROR!"))))))&amp;"
{
 MODULE
 {
  name = REGO_ModuleResourceConverter
  ConverterName = "&amp;$E78&amp;"
  StartActionName = Start "&amp;$E78&amp;"
  StopActionName = Stop "&amp;$E78&amp;"
  conversionRate = 1
  inputResources = "&amp;$G78&amp;H78&amp;L78&amp;P78&amp;"
  outputResources = "&amp;T78&amp;X78&amp;AB78&amp;AF78&amp;"
 }
}
")</f>
        <v/>
      </c>
      <c r="C78" s="6" t="str">
        <f>IF(ISBLANK(Outputs!E78),"",IF(Outputs!A78="Distiller","@PART[KA_Distiller_125_01]:AFTER[Karbonite]:NEEDS[RealFuels]",IF(Outputs!A78="DistillerM","@PART[KA_Distiller_125_01M]:AFTER[Karbonite]:NEEDS[RealFuels]",IF(Outputs!A78="ConverterC","@PART[KA_Converter_125_01]:AFTER[Karbonite]:NEEDS[RealFuels]",IF(Outputs!A78="ConverterN","@PART[KA_Converter_125_01N]:AFTER[Karbonite]:NEEDS[RealFuels]",IF(Outputs!A78="ConverterH","@PART[KA_Converter_125_01H]:AFTER[Karbonite]:NEEDS[RealFuels]",IF(Outputs!A78="ConverterO","@PART[KA_Converter_125_01O]:AFTER[Karbonite]:NEEDS[RealFuels]","ERROR!"))))))&amp;"
{
 MODULE
 {
  name = REGO_ModuleResourceConverter
  ConverterName = "&amp;$E78&amp;"
  StartActionName = Start "&amp;$E78&amp;"
  StopActionName = Stop "&amp;$E78&amp;"
  conversionRate = 0.5
  inputResources = "&amp;$G78&amp;I78&amp;M78&amp;Q78&amp;"
  outputResources = "&amp;U78&amp;Y78&amp;AC78&amp;AG78&amp;"
 }
}
")</f>
        <v/>
      </c>
      <c r="E78" t="e">
        <f>IF(ISBLANK(VLOOKUP(Outputs!Q78,Density,6,0)),Outputs!Q78,VLOOKUP(Outputs!Q78,Density,6,0))&amp;IF(ISBLANK(Outputs!U78),"",", "&amp;IF(ISBLANK(VLOOKUP(Outputs!U78,Density,6,0)),Outputs!U78,VLOOKUP(Outputs!U78,Density,6,0)))&amp;IF(ISBLANK(Outputs!Y78),"",", "&amp;IF(ISBLANK(VLOOKUP(Outputs!Y78,Density,6,0)),Outputs!Y78,VLOOKUP(Outputs!Y78,Density,6,0))&amp;IF(ISBLANK(Outputs!AC78),"",", "&amp;IF(ISBLANK(VLOOKUP(Outputs!AC78,Density,6,0)),Outputs!AC78,VLOOKUP(Outputs!AC78,Density,6,0))))</f>
        <v>#N/A</v>
      </c>
      <c r="F78" t="e">
        <f>IF(ISBLANK(VLOOKUP(Outputs!E78,Density,6,0)),Outputs!E78,VLOOKUP(Outputs!E78,Density,6,0))&amp;IF(ISBLANK(Outputs!I78),"",", "&amp;IF(ISBLANK(VLOOKUP(Outputs!I78,Density,6,0)),Outputs!I78,VLOOKUP(Outputs!I78,Density,6,0)))&amp;IF(ISBLANK(Outputs!M78),"",", "&amp;IF(ISBLANK(VLOOKUP(Outputs!M78,Density,6,0)),Outputs!M78,VLOOKUP(Outputs!M78,Density,6,0)))</f>
        <v>#N/A</v>
      </c>
      <c r="G78" t="str">
        <f>IF(ISBLANK(Outputs!E78),"","ElectricCharge, "&amp;Outputs!B78)</f>
        <v/>
      </c>
      <c r="H78" t="str">
        <f>IF(ISBLANK(Outputs!E78),"",", "&amp;Outputs!E78&amp;", "&amp;Outputs!H78)</f>
        <v/>
      </c>
      <c r="I78" t="str">
        <f>IF(ISBLANK(Outputs!E78),"",", "&amp;Outputs!E78&amp;", "&amp;Outputs!H78)</f>
        <v/>
      </c>
      <c r="L78" t="str">
        <f>IF(ISBLANK(Outputs!I78),"",", "&amp;Outputs!I78&amp;", "&amp;Outputs!L78)</f>
        <v/>
      </c>
      <c r="M78" t="str">
        <f>IF(ISBLANK(Outputs!I78),"",", "&amp;Outputs!I78&amp;", "&amp;Outputs!L78)</f>
        <v/>
      </c>
      <c r="P78" t="str">
        <f>IF(ISBLANK(Outputs!M78),"",", "&amp;Outputs!M78&amp;", "&amp;Outputs!P78)</f>
        <v/>
      </c>
      <c r="Q78" t="str">
        <f>IF(ISBLANK(Outputs!M78),"",", "&amp;Outputs!M78&amp;", "&amp;Outputs!P78)</f>
        <v/>
      </c>
      <c r="T78" t="str">
        <f>IF(ISBLANK(Outputs!Q78),"",Outputs!Q78&amp;", "&amp;Outputs!T78&amp;", False")</f>
        <v/>
      </c>
      <c r="U78" t="str">
        <f>IF(ISBLANK(Outputs!Q78),"",Outputs!Q78&amp;",  "&amp;Outputs!T78&amp;", False")</f>
        <v/>
      </c>
      <c r="X78" t="str">
        <f>IF(ISBLANK(Outputs!U78),"",", "&amp;Outputs!U78&amp;", "&amp;Outputs!X78&amp;", True")</f>
        <v/>
      </c>
      <c r="Y78" t="str">
        <f>IF(ISBLANK(Outputs!U78),"",", "&amp;Outputs!U78&amp;", "&amp;Outputs!X78&amp;", True")</f>
        <v/>
      </c>
      <c r="AB78" t="str">
        <f>IF(ISBLANK(Outputs!Y78),"",", "&amp;Outputs!Y78&amp;", "&amp;Outputs!AB78&amp;", True")</f>
        <v/>
      </c>
      <c r="AC78" t="str">
        <f>IF(ISBLANK(Outputs!Y78),"",", "&amp;Outputs!Y78&amp;", "&amp;Outputs!AB78&amp;", True")</f>
        <v/>
      </c>
      <c r="AF78" t="str">
        <f>IF(ISBLANK(Outputs!AC78),"",", "&amp;Outputs!AC78&amp;", "&amp;Outputs!AF78&amp;", True")</f>
        <v/>
      </c>
      <c r="AG78" t="str">
        <f>IF(ISBLANK(Outputs!AC78),"",", "&amp;Outputs!AC78&amp;", "&amp;Outputs!AF78&amp;", True")</f>
        <v/>
      </c>
    </row>
    <row r="79" spans="1:33" ht="409">
      <c r="A79" t="str">
        <f t="shared" si="2"/>
        <v/>
      </c>
      <c r="B79" s="6" t="str">
        <f>IF(ISBLANK(Outputs!E79),"",IF(Outputs!A79="Distiller","@PART[KA_Distiller_250_01]:AFTER[Karbonite]:NEEDS[RealFuels]",IF(Outputs!A79="DistillerM","@PART[KA_Distiller_250_01M]:AFTER[Karbonite]:NEEDS[RealFuels]",IF(Outputs!A79="ConverterC","@PART[KA_Converter_250_01]:AFTER[Karbonite]:NEEDS[RealFuels]",IF(Outputs!A79="ConverterN","@PART[KA_Converter_250_01N]:AFTER[Karbonite]:NEEDS[RealFuels]",IF(Outputs!A79="ConverterH","@PART[KA_Converter_250_01H]:AFTER[Karbonite]:NEEDS[RealFuels]",IF(Outputs!A79="ConverterO","@PART[KA_Converter_250_01O]:AFTER[Karbonite]:NEEDS[RealFuels]","ERROR!"))))))&amp;"
{
 MODULE
 {
  name = REGO_ModuleResourceConverter
  ConverterName = "&amp;$E79&amp;"
  StartActionName = Start "&amp;$E79&amp;"
  StopActionName = Stop "&amp;$E79&amp;"
  conversionRate = 1
  inputResources = "&amp;$G79&amp;H79&amp;L79&amp;P79&amp;"
  outputResources = "&amp;T79&amp;X79&amp;AB79&amp;AF79&amp;"
 }
}
")</f>
        <v/>
      </c>
      <c r="C79" s="6" t="str">
        <f>IF(ISBLANK(Outputs!E79),"",IF(Outputs!A79="Distiller","@PART[KA_Distiller_125_01]:AFTER[Karbonite]:NEEDS[RealFuels]",IF(Outputs!A79="DistillerM","@PART[KA_Distiller_125_01M]:AFTER[Karbonite]:NEEDS[RealFuels]",IF(Outputs!A79="ConverterC","@PART[KA_Converter_125_01]:AFTER[Karbonite]:NEEDS[RealFuels]",IF(Outputs!A79="ConverterN","@PART[KA_Converter_125_01N]:AFTER[Karbonite]:NEEDS[RealFuels]",IF(Outputs!A79="ConverterH","@PART[KA_Converter_125_01H]:AFTER[Karbonite]:NEEDS[RealFuels]",IF(Outputs!A79="ConverterO","@PART[KA_Converter_125_01O]:AFTER[Karbonite]:NEEDS[RealFuels]","ERROR!"))))))&amp;"
{
 MODULE
 {
  name = REGO_ModuleResourceConverter
  ConverterName = "&amp;$E79&amp;"
  StartActionName = Start "&amp;$E79&amp;"
  StopActionName = Stop "&amp;$E79&amp;"
  conversionRate = 0.5
  inputResources = "&amp;$G79&amp;I79&amp;M79&amp;Q79&amp;"
  outputResources = "&amp;U79&amp;Y79&amp;AC79&amp;AG79&amp;"
 }
}
")</f>
        <v/>
      </c>
      <c r="E79" t="e">
        <f>IF(ISBLANK(VLOOKUP(Outputs!Q79,Density,6,0)),Outputs!Q79,VLOOKUP(Outputs!Q79,Density,6,0))&amp;IF(ISBLANK(Outputs!U79),"",", "&amp;IF(ISBLANK(VLOOKUP(Outputs!U79,Density,6,0)),Outputs!U79,VLOOKUP(Outputs!U79,Density,6,0)))&amp;IF(ISBLANK(Outputs!Y79),"",", "&amp;IF(ISBLANK(VLOOKUP(Outputs!Y79,Density,6,0)),Outputs!Y79,VLOOKUP(Outputs!Y79,Density,6,0))&amp;IF(ISBLANK(Outputs!AC79),"",", "&amp;IF(ISBLANK(VLOOKUP(Outputs!AC79,Density,6,0)),Outputs!AC79,VLOOKUP(Outputs!AC79,Density,6,0))))</f>
        <v>#N/A</v>
      </c>
      <c r="F79" t="e">
        <f>IF(ISBLANK(VLOOKUP(Outputs!E79,Density,6,0)),Outputs!E79,VLOOKUP(Outputs!E79,Density,6,0))&amp;IF(ISBLANK(Outputs!I79),"",", "&amp;IF(ISBLANK(VLOOKUP(Outputs!I79,Density,6,0)),Outputs!I79,VLOOKUP(Outputs!I79,Density,6,0)))&amp;IF(ISBLANK(Outputs!M79),"",", "&amp;IF(ISBLANK(VLOOKUP(Outputs!M79,Density,6,0)),Outputs!M79,VLOOKUP(Outputs!M79,Density,6,0)))</f>
        <v>#N/A</v>
      </c>
      <c r="G79" t="str">
        <f>IF(ISBLANK(Outputs!E79),"","ElectricCharge, "&amp;Outputs!B79)</f>
        <v/>
      </c>
      <c r="H79" t="str">
        <f>IF(ISBLANK(Outputs!E79),"",", "&amp;Outputs!E79&amp;", "&amp;Outputs!H79)</f>
        <v/>
      </c>
      <c r="I79" t="str">
        <f>IF(ISBLANK(Outputs!E79),"",", "&amp;Outputs!E79&amp;", "&amp;Outputs!H79)</f>
        <v/>
      </c>
      <c r="L79" t="str">
        <f>IF(ISBLANK(Outputs!I79),"",", "&amp;Outputs!I79&amp;", "&amp;Outputs!L79)</f>
        <v/>
      </c>
      <c r="M79" t="str">
        <f>IF(ISBLANK(Outputs!I79),"",", "&amp;Outputs!I79&amp;", "&amp;Outputs!L79)</f>
        <v/>
      </c>
      <c r="P79" t="str">
        <f>IF(ISBLANK(Outputs!M79),"",", "&amp;Outputs!M79&amp;", "&amp;Outputs!P79)</f>
        <v/>
      </c>
      <c r="Q79" t="str">
        <f>IF(ISBLANK(Outputs!M79),"",", "&amp;Outputs!M79&amp;", "&amp;Outputs!P79)</f>
        <v/>
      </c>
      <c r="T79" t="str">
        <f>IF(ISBLANK(Outputs!Q79),"",Outputs!Q79&amp;", "&amp;Outputs!T79&amp;", False")</f>
        <v/>
      </c>
      <c r="U79" t="str">
        <f>IF(ISBLANK(Outputs!Q79),"",Outputs!Q79&amp;",  "&amp;Outputs!T79&amp;", False")</f>
        <v/>
      </c>
      <c r="X79" t="str">
        <f>IF(ISBLANK(Outputs!U79),"",", "&amp;Outputs!U79&amp;", "&amp;Outputs!X79&amp;", True")</f>
        <v/>
      </c>
      <c r="Y79" t="str">
        <f>IF(ISBLANK(Outputs!U79),"",", "&amp;Outputs!U79&amp;", "&amp;Outputs!X79&amp;", True")</f>
        <v/>
      </c>
      <c r="AB79" t="str">
        <f>IF(ISBLANK(Outputs!Y79),"",", "&amp;Outputs!Y79&amp;", "&amp;Outputs!AB79&amp;", True")</f>
        <v/>
      </c>
      <c r="AC79" t="str">
        <f>IF(ISBLANK(Outputs!Y79),"",", "&amp;Outputs!Y79&amp;", "&amp;Outputs!AB79&amp;", True")</f>
        <v/>
      </c>
      <c r="AF79" t="str">
        <f>IF(ISBLANK(Outputs!AC79),"",", "&amp;Outputs!AC79&amp;", "&amp;Outputs!AF79&amp;", True")</f>
        <v/>
      </c>
      <c r="AG79" t="str">
        <f>IF(ISBLANK(Outputs!AC79),"",", "&amp;Outputs!AC79&amp;", "&amp;Outputs!AF79&amp;", True")</f>
        <v/>
      </c>
    </row>
    <row r="80" spans="1:33" ht="409">
      <c r="A80" t="str">
        <f t="shared" si="2"/>
        <v/>
      </c>
      <c r="B80" s="6" t="str">
        <f>IF(ISBLANK(Outputs!E80),"",IF(Outputs!A80="Distiller","@PART[KA_Distiller_250_01]:AFTER[Karbonite]:NEEDS[RealFuels]",IF(Outputs!A80="DistillerM","@PART[KA_Distiller_250_01M]:AFTER[Karbonite]:NEEDS[RealFuels]",IF(Outputs!A80="ConverterC","@PART[KA_Converter_250_01]:AFTER[Karbonite]:NEEDS[RealFuels]",IF(Outputs!A80="ConverterN","@PART[KA_Converter_250_01N]:AFTER[Karbonite]:NEEDS[RealFuels]",IF(Outputs!A80="ConverterH","@PART[KA_Converter_250_01H]:AFTER[Karbonite]:NEEDS[RealFuels]",IF(Outputs!A80="ConverterO","@PART[KA_Converter_250_01O]:AFTER[Karbonite]:NEEDS[RealFuels]","ERROR!"))))))&amp;"
{
 MODULE
 {
  name = REGO_ModuleResourceConverter
  ConverterName = "&amp;$E80&amp;"
  StartActionName = Start "&amp;$E80&amp;"
  StopActionName = Stop "&amp;$E80&amp;"
  conversionRate = 1
  inputResources = "&amp;$G80&amp;H80&amp;L80&amp;P80&amp;"
  outputResources = "&amp;T80&amp;X80&amp;AB80&amp;AF80&amp;"
 }
}
")</f>
        <v/>
      </c>
      <c r="C80" s="6" t="str">
        <f>IF(ISBLANK(Outputs!E80),"",IF(Outputs!A80="Distiller","@PART[KA_Distiller_125_01]:AFTER[Karbonite]:NEEDS[RealFuels]",IF(Outputs!A80="DistillerM","@PART[KA_Distiller_125_01M]:AFTER[Karbonite]:NEEDS[RealFuels]",IF(Outputs!A80="ConverterC","@PART[KA_Converter_125_01]:AFTER[Karbonite]:NEEDS[RealFuels]",IF(Outputs!A80="ConverterN","@PART[KA_Converter_125_01N]:AFTER[Karbonite]:NEEDS[RealFuels]",IF(Outputs!A80="ConverterH","@PART[KA_Converter_125_01H]:AFTER[Karbonite]:NEEDS[RealFuels]",IF(Outputs!A80="ConverterO","@PART[KA_Converter_125_01O]:AFTER[Karbonite]:NEEDS[RealFuels]","ERROR!"))))))&amp;"
{
 MODULE
 {
  name = REGO_ModuleResourceConverter
  ConverterName = "&amp;$E80&amp;"
  StartActionName = Start "&amp;$E80&amp;"
  StopActionName = Stop "&amp;$E80&amp;"
  conversionRate = 0.5
  inputResources = "&amp;$G80&amp;I80&amp;M80&amp;Q80&amp;"
  outputResources = "&amp;U80&amp;Y80&amp;AC80&amp;AG80&amp;"
 }
}
")</f>
        <v/>
      </c>
      <c r="E80" t="e">
        <f>IF(ISBLANK(VLOOKUP(Outputs!Q80,Density,6,0)),Outputs!Q80,VLOOKUP(Outputs!Q80,Density,6,0))&amp;IF(ISBLANK(Outputs!U80),"",", "&amp;IF(ISBLANK(VLOOKUP(Outputs!U80,Density,6,0)),Outputs!U80,VLOOKUP(Outputs!U80,Density,6,0)))&amp;IF(ISBLANK(Outputs!Y80),"",", "&amp;IF(ISBLANK(VLOOKUP(Outputs!Y80,Density,6,0)),Outputs!Y80,VLOOKUP(Outputs!Y80,Density,6,0))&amp;IF(ISBLANK(Outputs!AC80),"",", "&amp;IF(ISBLANK(VLOOKUP(Outputs!AC80,Density,6,0)),Outputs!AC80,VLOOKUP(Outputs!AC80,Density,6,0))))</f>
        <v>#N/A</v>
      </c>
      <c r="F80" t="e">
        <f>IF(ISBLANK(VLOOKUP(Outputs!E80,Density,6,0)),Outputs!E80,VLOOKUP(Outputs!E80,Density,6,0))&amp;IF(ISBLANK(Outputs!I80),"",", "&amp;IF(ISBLANK(VLOOKUP(Outputs!I80,Density,6,0)),Outputs!I80,VLOOKUP(Outputs!I80,Density,6,0)))&amp;IF(ISBLANK(Outputs!M80),"",", "&amp;IF(ISBLANK(VLOOKUP(Outputs!M80,Density,6,0)),Outputs!M80,VLOOKUP(Outputs!M80,Density,6,0)))</f>
        <v>#N/A</v>
      </c>
      <c r="G80" t="str">
        <f>IF(ISBLANK(Outputs!E80),"","ElectricCharge, "&amp;Outputs!B80)</f>
        <v/>
      </c>
      <c r="H80" t="str">
        <f>IF(ISBLANK(Outputs!E80),"",", "&amp;Outputs!E80&amp;", "&amp;Outputs!H80)</f>
        <v/>
      </c>
      <c r="I80" t="str">
        <f>IF(ISBLANK(Outputs!E80),"",", "&amp;Outputs!E80&amp;", "&amp;Outputs!H80)</f>
        <v/>
      </c>
      <c r="L80" t="str">
        <f>IF(ISBLANK(Outputs!I80),"",", "&amp;Outputs!I80&amp;", "&amp;Outputs!L80)</f>
        <v/>
      </c>
      <c r="M80" t="str">
        <f>IF(ISBLANK(Outputs!I80),"",", "&amp;Outputs!I80&amp;", "&amp;Outputs!L80)</f>
        <v/>
      </c>
      <c r="P80" t="str">
        <f>IF(ISBLANK(Outputs!M80),"",", "&amp;Outputs!M80&amp;", "&amp;Outputs!P80)</f>
        <v/>
      </c>
      <c r="Q80" t="str">
        <f>IF(ISBLANK(Outputs!M80),"",", "&amp;Outputs!M80&amp;", "&amp;Outputs!P80)</f>
        <v/>
      </c>
      <c r="T80" t="str">
        <f>IF(ISBLANK(Outputs!Q80),"",Outputs!Q80&amp;", "&amp;Outputs!T80&amp;", False")</f>
        <v/>
      </c>
      <c r="U80" t="str">
        <f>IF(ISBLANK(Outputs!Q80),"",Outputs!Q80&amp;",  "&amp;Outputs!T80&amp;", False")</f>
        <v/>
      </c>
      <c r="X80" t="str">
        <f>IF(ISBLANK(Outputs!U80),"",", "&amp;Outputs!U80&amp;", "&amp;Outputs!X80&amp;", True")</f>
        <v/>
      </c>
      <c r="Y80" t="str">
        <f>IF(ISBLANK(Outputs!U80),"",", "&amp;Outputs!U80&amp;", "&amp;Outputs!X80&amp;", True")</f>
        <v/>
      </c>
      <c r="AB80" t="str">
        <f>IF(ISBLANK(Outputs!Y80),"",", "&amp;Outputs!Y80&amp;", "&amp;Outputs!AB80&amp;", True")</f>
        <v/>
      </c>
      <c r="AC80" t="str">
        <f>IF(ISBLANK(Outputs!Y80),"",", "&amp;Outputs!Y80&amp;", "&amp;Outputs!AB80&amp;", True")</f>
        <v/>
      </c>
      <c r="AF80" t="str">
        <f>IF(ISBLANK(Outputs!AC80),"",", "&amp;Outputs!AC80&amp;", "&amp;Outputs!AF80&amp;", True")</f>
        <v/>
      </c>
      <c r="AG80" t="str">
        <f>IF(ISBLANK(Outputs!AC80),"",", "&amp;Outputs!AC80&amp;", "&amp;Outputs!AF80&amp;", True")</f>
        <v/>
      </c>
    </row>
    <row r="81" spans="1:33" ht="409">
      <c r="A81" t="str">
        <f t="shared" si="2"/>
        <v/>
      </c>
      <c r="B81" s="6" t="str">
        <f>IF(ISBLANK(Outputs!E81),"",IF(Outputs!A81="Distiller","@PART[KA_Distiller_250_01]:AFTER[Karbonite]:NEEDS[RealFuels]",IF(Outputs!A81="DistillerM","@PART[KA_Distiller_250_01M]:AFTER[Karbonite]:NEEDS[RealFuels]",IF(Outputs!A81="ConverterC","@PART[KA_Converter_250_01]:AFTER[Karbonite]:NEEDS[RealFuels]",IF(Outputs!A81="ConverterN","@PART[KA_Converter_250_01N]:AFTER[Karbonite]:NEEDS[RealFuels]",IF(Outputs!A81="ConverterH","@PART[KA_Converter_250_01H]:AFTER[Karbonite]:NEEDS[RealFuels]",IF(Outputs!A81="ConverterO","@PART[KA_Converter_250_01O]:AFTER[Karbonite]:NEEDS[RealFuels]","ERROR!"))))))&amp;"
{
 MODULE
 {
  name = REGO_ModuleResourceConverter
  ConverterName = "&amp;$E81&amp;"
  StartActionName = Start "&amp;$E81&amp;"
  StopActionName = Stop "&amp;$E81&amp;"
  conversionRate = 1
  inputResources = "&amp;$G81&amp;H81&amp;L81&amp;P81&amp;"
  outputResources = "&amp;T81&amp;X81&amp;AB81&amp;AF81&amp;"
 }
}
")</f>
        <v/>
      </c>
      <c r="C81" s="6" t="str">
        <f>IF(ISBLANK(Outputs!E81),"",IF(Outputs!A81="Distiller","@PART[KA_Distiller_125_01]:AFTER[Karbonite]:NEEDS[RealFuels]",IF(Outputs!A81="DistillerM","@PART[KA_Distiller_125_01M]:AFTER[Karbonite]:NEEDS[RealFuels]",IF(Outputs!A81="ConverterC","@PART[KA_Converter_125_01]:AFTER[Karbonite]:NEEDS[RealFuels]",IF(Outputs!A81="ConverterN","@PART[KA_Converter_125_01N]:AFTER[Karbonite]:NEEDS[RealFuels]",IF(Outputs!A81="ConverterH","@PART[KA_Converter_125_01H]:AFTER[Karbonite]:NEEDS[RealFuels]",IF(Outputs!A81="ConverterO","@PART[KA_Converter_125_01O]:AFTER[Karbonite]:NEEDS[RealFuels]","ERROR!"))))))&amp;"
{
 MODULE
 {
  name = REGO_ModuleResourceConverter
  ConverterName = "&amp;$E81&amp;"
  StartActionName = Start "&amp;$E81&amp;"
  StopActionName = Stop "&amp;$E81&amp;"
  conversionRate = 0.5
  inputResources = "&amp;$G81&amp;I81&amp;M81&amp;Q81&amp;"
  outputResources = "&amp;U81&amp;Y81&amp;AC81&amp;AG81&amp;"
 }
}
")</f>
        <v/>
      </c>
      <c r="E81" t="e">
        <f>IF(ISBLANK(VLOOKUP(Outputs!Q81,Density,6,0)),Outputs!Q81,VLOOKUP(Outputs!Q81,Density,6,0))&amp;IF(ISBLANK(Outputs!U81),"",", "&amp;IF(ISBLANK(VLOOKUP(Outputs!U81,Density,6,0)),Outputs!U81,VLOOKUP(Outputs!U81,Density,6,0)))&amp;IF(ISBLANK(Outputs!Y81),"",", "&amp;IF(ISBLANK(VLOOKUP(Outputs!Y81,Density,6,0)),Outputs!Y81,VLOOKUP(Outputs!Y81,Density,6,0))&amp;IF(ISBLANK(Outputs!AC81),"",", "&amp;IF(ISBLANK(VLOOKUP(Outputs!AC81,Density,6,0)),Outputs!AC81,VLOOKUP(Outputs!AC81,Density,6,0))))</f>
        <v>#N/A</v>
      </c>
      <c r="F81" t="e">
        <f>IF(ISBLANK(VLOOKUP(Outputs!E81,Density,6,0)),Outputs!E81,VLOOKUP(Outputs!E81,Density,6,0))&amp;IF(ISBLANK(Outputs!I81),"",", "&amp;IF(ISBLANK(VLOOKUP(Outputs!I81,Density,6,0)),Outputs!I81,VLOOKUP(Outputs!I81,Density,6,0)))&amp;IF(ISBLANK(Outputs!M81),"",", "&amp;IF(ISBLANK(VLOOKUP(Outputs!M81,Density,6,0)),Outputs!M81,VLOOKUP(Outputs!M81,Density,6,0)))</f>
        <v>#N/A</v>
      </c>
      <c r="G81" t="str">
        <f>IF(ISBLANK(Outputs!E81),"","ElectricCharge, "&amp;Outputs!B81)</f>
        <v/>
      </c>
      <c r="H81" t="str">
        <f>IF(ISBLANK(Outputs!E81),"",", "&amp;Outputs!E81&amp;", "&amp;Outputs!H81)</f>
        <v/>
      </c>
      <c r="I81" t="str">
        <f>IF(ISBLANK(Outputs!E81),"",", "&amp;Outputs!E81&amp;", "&amp;Outputs!H81)</f>
        <v/>
      </c>
      <c r="L81" t="str">
        <f>IF(ISBLANK(Outputs!I81),"",", "&amp;Outputs!I81&amp;", "&amp;Outputs!L81)</f>
        <v/>
      </c>
      <c r="M81" t="str">
        <f>IF(ISBLANK(Outputs!I81),"",", "&amp;Outputs!I81&amp;", "&amp;Outputs!L81)</f>
        <v/>
      </c>
      <c r="P81" t="str">
        <f>IF(ISBLANK(Outputs!M81),"",", "&amp;Outputs!M81&amp;", "&amp;Outputs!P81)</f>
        <v/>
      </c>
      <c r="Q81" t="str">
        <f>IF(ISBLANK(Outputs!M81),"",", "&amp;Outputs!M81&amp;", "&amp;Outputs!P81)</f>
        <v/>
      </c>
      <c r="T81" t="str">
        <f>IF(ISBLANK(Outputs!Q81),"",Outputs!Q81&amp;", "&amp;Outputs!T81&amp;", False")</f>
        <v/>
      </c>
      <c r="U81" t="str">
        <f>IF(ISBLANK(Outputs!Q81),"",Outputs!Q81&amp;",  "&amp;Outputs!T81&amp;", False")</f>
        <v/>
      </c>
      <c r="X81" t="str">
        <f>IF(ISBLANK(Outputs!U81),"",", "&amp;Outputs!U81&amp;", "&amp;Outputs!X81&amp;", True")</f>
        <v/>
      </c>
      <c r="Y81" t="str">
        <f>IF(ISBLANK(Outputs!U81),"",", "&amp;Outputs!U81&amp;", "&amp;Outputs!X81&amp;", True")</f>
        <v/>
      </c>
      <c r="AB81" t="str">
        <f>IF(ISBLANK(Outputs!Y81),"",", "&amp;Outputs!Y81&amp;", "&amp;Outputs!AB81&amp;", True")</f>
        <v/>
      </c>
      <c r="AC81" t="str">
        <f>IF(ISBLANK(Outputs!Y81),"",", "&amp;Outputs!Y81&amp;", "&amp;Outputs!AB81&amp;", True")</f>
        <v/>
      </c>
      <c r="AF81" t="str">
        <f>IF(ISBLANK(Outputs!AC81),"",", "&amp;Outputs!AC81&amp;", "&amp;Outputs!AF81&amp;", True")</f>
        <v/>
      </c>
      <c r="AG81" t="str">
        <f>IF(ISBLANK(Outputs!AC81),"",", "&amp;Outputs!AC81&amp;", "&amp;Outputs!AF81&amp;", True")</f>
        <v/>
      </c>
    </row>
    <row r="82" spans="1:33" ht="409">
      <c r="A82" t="str">
        <f t="shared" si="2"/>
        <v/>
      </c>
      <c r="B82" s="6" t="str">
        <f>IF(ISBLANK(Outputs!E82),"",IF(Outputs!A82="Distiller","@PART[KA_Distiller_250_01]:AFTER[Karbonite]:NEEDS[RealFuels]",IF(Outputs!A82="DistillerM","@PART[KA_Distiller_250_01M]:AFTER[Karbonite]:NEEDS[RealFuels]",IF(Outputs!A82="ConverterC","@PART[KA_Converter_250_01]:AFTER[Karbonite]:NEEDS[RealFuels]",IF(Outputs!A82="ConverterN","@PART[KA_Converter_250_01N]:AFTER[Karbonite]:NEEDS[RealFuels]",IF(Outputs!A82="ConverterH","@PART[KA_Converter_250_01H]:AFTER[Karbonite]:NEEDS[RealFuels]",IF(Outputs!A82="ConverterO","@PART[KA_Converter_250_01O]:AFTER[Karbonite]:NEEDS[RealFuels]","ERROR!"))))))&amp;"
{
 MODULE
 {
  name = REGO_ModuleResourceConverter
  ConverterName = "&amp;$E82&amp;"
  StartActionName = Start "&amp;$E82&amp;"
  StopActionName = Stop "&amp;$E82&amp;"
  conversionRate = 1
  inputResources = "&amp;$G82&amp;H82&amp;L82&amp;P82&amp;"
  outputResources = "&amp;T82&amp;X82&amp;AB82&amp;AF82&amp;"
 }
}
")</f>
        <v/>
      </c>
      <c r="C82" s="6" t="str">
        <f>IF(ISBLANK(Outputs!E82),"",IF(Outputs!A82="Distiller","@PART[KA_Distiller_125_01]:AFTER[Karbonite]:NEEDS[RealFuels]",IF(Outputs!A82="DistillerM","@PART[KA_Distiller_125_01M]:AFTER[Karbonite]:NEEDS[RealFuels]",IF(Outputs!A82="ConverterC","@PART[KA_Converter_125_01]:AFTER[Karbonite]:NEEDS[RealFuels]",IF(Outputs!A82="ConverterN","@PART[KA_Converter_125_01N]:AFTER[Karbonite]:NEEDS[RealFuels]",IF(Outputs!A82="ConverterH","@PART[KA_Converter_125_01H]:AFTER[Karbonite]:NEEDS[RealFuels]",IF(Outputs!A82="ConverterO","@PART[KA_Converter_125_01O]:AFTER[Karbonite]:NEEDS[RealFuels]","ERROR!"))))))&amp;"
{
 MODULE
 {
  name = REGO_ModuleResourceConverter
  ConverterName = "&amp;$E82&amp;"
  StartActionName = Start "&amp;$E82&amp;"
  StopActionName = Stop "&amp;$E82&amp;"
  conversionRate = 0.5
  inputResources = "&amp;$G82&amp;I82&amp;M82&amp;Q82&amp;"
  outputResources = "&amp;U82&amp;Y82&amp;AC82&amp;AG82&amp;"
 }
}
")</f>
        <v/>
      </c>
      <c r="E82" t="e">
        <f>IF(ISBLANK(VLOOKUP(Outputs!Q82,Density,6,0)),Outputs!Q82,VLOOKUP(Outputs!Q82,Density,6,0))&amp;IF(ISBLANK(Outputs!U82),"",", "&amp;IF(ISBLANK(VLOOKUP(Outputs!U82,Density,6,0)),Outputs!U82,VLOOKUP(Outputs!U82,Density,6,0)))&amp;IF(ISBLANK(Outputs!Y82),"",", "&amp;IF(ISBLANK(VLOOKUP(Outputs!Y82,Density,6,0)),Outputs!Y82,VLOOKUP(Outputs!Y82,Density,6,0))&amp;IF(ISBLANK(Outputs!AC82),"",", "&amp;IF(ISBLANK(VLOOKUP(Outputs!AC82,Density,6,0)),Outputs!AC82,VLOOKUP(Outputs!AC82,Density,6,0))))</f>
        <v>#N/A</v>
      </c>
      <c r="F82" t="e">
        <f>IF(ISBLANK(VLOOKUP(Outputs!E82,Density,6,0)),Outputs!E82,VLOOKUP(Outputs!E82,Density,6,0))&amp;IF(ISBLANK(Outputs!I82),"",", "&amp;IF(ISBLANK(VLOOKUP(Outputs!I82,Density,6,0)),Outputs!I82,VLOOKUP(Outputs!I82,Density,6,0)))&amp;IF(ISBLANK(Outputs!M82),"",", "&amp;IF(ISBLANK(VLOOKUP(Outputs!M82,Density,6,0)),Outputs!M82,VLOOKUP(Outputs!M82,Density,6,0)))</f>
        <v>#N/A</v>
      </c>
      <c r="G82" t="str">
        <f>IF(ISBLANK(Outputs!E82),"","ElectricCharge, "&amp;Outputs!B82)</f>
        <v/>
      </c>
      <c r="H82" t="str">
        <f>IF(ISBLANK(Outputs!E82),"",", "&amp;Outputs!E82&amp;", "&amp;Outputs!H82)</f>
        <v/>
      </c>
      <c r="I82" t="str">
        <f>IF(ISBLANK(Outputs!E82),"",", "&amp;Outputs!E82&amp;", "&amp;Outputs!H82)</f>
        <v/>
      </c>
      <c r="L82" t="str">
        <f>IF(ISBLANK(Outputs!I82),"",", "&amp;Outputs!I82&amp;", "&amp;Outputs!L82)</f>
        <v/>
      </c>
      <c r="M82" t="str">
        <f>IF(ISBLANK(Outputs!I82),"",", "&amp;Outputs!I82&amp;", "&amp;Outputs!L82)</f>
        <v/>
      </c>
      <c r="P82" t="str">
        <f>IF(ISBLANK(Outputs!M82),"",", "&amp;Outputs!M82&amp;", "&amp;Outputs!P82)</f>
        <v/>
      </c>
      <c r="Q82" t="str">
        <f>IF(ISBLANK(Outputs!M82),"",", "&amp;Outputs!M82&amp;", "&amp;Outputs!P82)</f>
        <v/>
      </c>
      <c r="T82" t="str">
        <f>IF(ISBLANK(Outputs!Q82),"",Outputs!Q82&amp;", "&amp;Outputs!T82&amp;", False")</f>
        <v/>
      </c>
      <c r="U82" t="str">
        <f>IF(ISBLANK(Outputs!Q82),"",Outputs!Q82&amp;",  "&amp;Outputs!T82&amp;", False")</f>
        <v/>
      </c>
      <c r="X82" t="str">
        <f>IF(ISBLANK(Outputs!U82),"",", "&amp;Outputs!U82&amp;", "&amp;Outputs!X82&amp;", True")</f>
        <v/>
      </c>
      <c r="Y82" t="str">
        <f>IF(ISBLANK(Outputs!U82),"",", "&amp;Outputs!U82&amp;", "&amp;Outputs!X82&amp;", True")</f>
        <v/>
      </c>
      <c r="AB82" t="str">
        <f>IF(ISBLANK(Outputs!Y82),"",", "&amp;Outputs!Y82&amp;", "&amp;Outputs!AB82&amp;", True")</f>
        <v/>
      </c>
      <c r="AC82" t="str">
        <f>IF(ISBLANK(Outputs!Y82),"",", "&amp;Outputs!Y82&amp;", "&amp;Outputs!AB82&amp;", True")</f>
        <v/>
      </c>
      <c r="AF82" t="str">
        <f>IF(ISBLANK(Outputs!AC82),"",", "&amp;Outputs!AC82&amp;", "&amp;Outputs!AF82&amp;", True")</f>
        <v/>
      </c>
      <c r="AG82" t="str">
        <f>IF(ISBLANK(Outputs!AC82),"",", "&amp;Outputs!AC82&amp;", "&amp;Outputs!AF82&amp;", True")</f>
        <v/>
      </c>
    </row>
    <row r="83" spans="1:33" ht="409">
      <c r="A83" t="str">
        <f t="shared" si="2"/>
        <v/>
      </c>
      <c r="B83" s="6" t="str">
        <f>IF(ISBLANK(Outputs!E83),"",IF(Outputs!A83="Distiller","@PART[KA_Distiller_250_01]:AFTER[Karbonite]:NEEDS[RealFuels]",IF(Outputs!A83="DistillerM","@PART[KA_Distiller_250_01M]:AFTER[Karbonite]:NEEDS[RealFuels]",IF(Outputs!A83="ConverterC","@PART[KA_Converter_250_01]:AFTER[Karbonite]:NEEDS[RealFuels]",IF(Outputs!A83="ConverterN","@PART[KA_Converter_250_01N]:AFTER[Karbonite]:NEEDS[RealFuels]",IF(Outputs!A83="ConverterH","@PART[KA_Converter_250_01H]:AFTER[Karbonite]:NEEDS[RealFuels]",IF(Outputs!A83="ConverterO","@PART[KA_Converter_250_01O]:AFTER[Karbonite]:NEEDS[RealFuels]","ERROR!"))))))&amp;"
{
 MODULE
 {
  name = REGO_ModuleResourceConverter
  ConverterName = "&amp;$E83&amp;"
  StartActionName = Start "&amp;$E83&amp;"
  StopActionName = Stop "&amp;$E83&amp;"
  conversionRate = 1
  inputResources = "&amp;$G83&amp;H83&amp;L83&amp;P83&amp;"
  outputResources = "&amp;T83&amp;X83&amp;AB83&amp;AF83&amp;"
 }
}
")</f>
        <v/>
      </c>
      <c r="C83" s="6" t="str">
        <f>IF(ISBLANK(Outputs!E83),"",IF(Outputs!A83="Distiller","@PART[KA_Distiller_125_01]:AFTER[Karbonite]:NEEDS[RealFuels]",IF(Outputs!A83="DistillerM","@PART[KA_Distiller_125_01M]:AFTER[Karbonite]:NEEDS[RealFuels]",IF(Outputs!A83="ConverterC","@PART[KA_Converter_125_01]:AFTER[Karbonite]:NEEDS[RealFuels]",IF(Outputs!A83="ConverterN","@PART[KA_Converter_125_01N]:AFTER[Karbonite]:NEEDS[RealFuels]",IF(Outputs!A83="ConverterH","@PART[KA_Converter_125_01H]:AFTER[Karbonite]:NEEDS[RealFuels]",IF(Outputs!A83="ConverterO","@PART[KA_Converter_125_01O]:AFTER[Karbonite]:NEEDS[RealFuels]","ERROR!"))))))&amp;"
{
 MODULE
 {
  name = REGO_ModuleResourceConverter
  ConverterName = "&amp;$E83&amp;"
  StartActionName = Start "&amp;$E83&amp;"
  StopActionName = Stop "&amp;$E83&amp;"
  conversionRate = 0.5
  inputResources = "&amp;$G83&amp;I83&amp;M83&amp;Q83&amp;"
  outputResources = "&amp;U83&amp;Y83&amp;AC83&amp;AG83&amp;"
 }
}
")</f>
        <v/>
      </c>
      <c r="E83" t="e">
        <f>IF(ISBLANK(VLOOKUP(Outputs!Q83,Density,6,0)),Outputs!Q83,VLOOKUP(Outputs!Q83,Density,6,0))&amp;IF(ISBLANK(Outputs!U83),"",", "&amp;IF(ISBLANK(VLOOKUP(Outputs!U83,Density,6,0)),Outputs!U83,VLOOKUP(Outputs!U83,Density,6,0)))&amp;IF(ISBLANK(Outputs!Y83),"",", "&amp;IF(ISBLANK(VLOOKUP(Outputs!Y83,Density,6,0)),Outputs!Y83,VLOOKUP(Outputs!Y83,Density,6,0))&amp;IF(ISBLANK(Outputs!AC83),"",", "&amp;IF(ISBLANK(VLOOKUP(Outputs!AC83,Density,6,0)),Outputs!AC83,VLOOKUP(Outputs!AC83,Density,6,0))))</f>
        <v>#N/A</v>
      </c>
      <c r="F83" t="e">
        <f>IF(ISBLANK(VLOOKUP(Outputs!E83,Density,6,0)),Outputs!E83,VLOOKUP(Outputs!E83,Density,6,0))&amp;IF(ISBLANK(Outputs!I83),"",", "&amp;IF(ISBLANK(VLOOKUP(Outputs!I83,Density,6,0)),Outputs!I83,VLOOKUP(Outputs!I83,Density,6,0)))&amp;IF(ISBLANK(Outputs!M83),"",", "&amp;IF(ISBLANK(VLOOKUP(Outputs!M83,Density,6,0)),Outputs!M83,VLOOKUP(Outputs!M83,Density,6,0)))</f>
        <v>#N/A</v>
      </c>
      <c r="G83" t="str">
        <f>IF(ISBLANK(Outputs!E83),"","ElectricCharge, "&amp;Outputs!B83)</f>
        <v/>
      </c>
      <c r="H83" t="str">
        <f>IF(ISBLANK(Outputs!E83),"",", "&amp;Outputs!E83&amp;", "&amp;Outputs!H83)</f>
        <v/>
      </c>
      <c r="I83" t="str">
        <f>IF(ISBLANK(Outputs!E83),"",", "&amp;Outputs!E83&amp;", "&amp;Outputs!H83)</f>
        <v/>
      </c>
      <c r="L83" t="str">
        <f>IF(ISBLANK(Outputs!I83),"",", "&amp;Outputs!I83&amp;", "&amp;Outputs!L83)</f>
        <v/>
      </c>
      <c r="M83" t="str">
        <f>IF(ISBLANK(Outputs!I83),"",", "&amp;Outputs!I83&amp;", "&amp;Outputs!L83)</f>
        <v/>
      </c>
      <c r="P83" t="str">
        <f>IF(ISBLANK(Outputs!M83),"",", "&amp;Outputs!M83&amp;", "&amp;Outputs!P83)</f>
        <v/>
      </c>
      <c r="Q83" t="str">
        <f>IF(ISBLANK(Outputs!M83),"",", "&amp;Outputs!M83&amp;", "&amp;Outputs!P83)</f>
        <v/>
      </c>
      <c r="T83" t="str">
        <f>IF(ISBLANK(Outputs!Q83),"",Outputs!Q83&amp;", "&amp;Outputs!T83&amp;", False")</f>
        <v/>
      </c>
      <c r="U83" t="str">
        <f>IF(ISBLANK(Outputs!Q83),"",Outputs!Q83&amp;",  "&amp;Outputs!T83&amp;", False")</f>
        <v/>
      </c>
      <c r="X83" t="str">
        <f>IF(ISBLANK(Outputs!U83),"",", "&amp;Outputs!U83&amp;", "&amp;Outputs!X83&amp;", True")</f>
        <v/>
      </c>
      <c r="Y83" t="str">
        <f>IF(ISBLANK(Outputs!U83),"",", "&amp;Outputs!U83&amp;", "&amp;Outputs!X83&amp;", True")</f>
        <v/>
      </c>
      <c r="AB83" t="str">
        <f>IF(ISBLANK(Outputs!Y83),"",", "&amp;Outputs!Y83&amp;", "&amp;Outputs!AB83&amp;", True")</f>
        <v/>
      </c>
      <c r="AC83" t="str">
        <f>IF(ISBLANK(Outputs!Y83),"",", "&amp;Outputs!Y83&amp;", "&amp;Outputs!AB83&amp;", True")</f>
        <v/>
      </c>
      <c r="AF83" t="str">
        <f>IF(ISBLANK(Outputs!AC83),"",", "&amp;Outputs!AC83&amp;", "&amp;Outputs!AF83&amp;", True")</f>
        <v/>
      </c>
      <c r="AG83" t="str">
        <f>IF(ISBLANK(Outputs!AC83),"",", "&amp;Outputs!AC83&amp;", "&amp;Outputs!AF83&amp;", True")</f>
        <v/>
      </c>
    </row>
    <row r="84" spans="1:33" ht="409">
      <c r="A84" t="str">
        <f t="shared" si="2"/>
        <v/>
      </c>
      <c r="B84" s="6" t="str">
        <f>IF(ISBLANK(Outputs!E84),"",IF(Outputs!A84="Distiller","@PART[KA_Distiller_250_01]:AFTER[Karbonite]:NEEDS[RealFuels]",IF(Outputs!A84="DistillerM","@PART[KA_Distiller_250_01M]:AFTER[Karbonite]:NEEDS[RealFuels]",IF(Outputs!A84="ConverterC","@PART[KA_Converter_250_01]:AFTER[Karbonite]:NEEDS[RealFuels]",IF(Outputs!A84="ConverterN","@PART[KA_Converter_250_01N]:AFTER[Karbonite]:NEEDS[RealFuels]",IF(Outputs!A84="ConverterH","@PART[KA_Converter_250_01H]:AFTER[Karbonite]:NEEDS[RealFuels]",IF(Outputs!A84="ConverterO","@PART[KA_Converter_250_01O]:AFTER[Karbonite]:NEEDS[RealFuels]","ERROR!"))))))&amp;"
{
 MODULE
 {
  name = REGO_ModuleResourceConverter
  ConverterName = "&amp;$E84&amp;"
  StartActionName = Start "&amp;$E84&amp;"
  StopActionName = Stop "&amp;$E84&amp;"
  conversionRate = 1
  inputResources = "&amp;$G84&amp;H84&amp;L84&amp;P84&amp;"
  outputResources = "&amp;T84&amp;X84&amp;AB84&amp;AF84&amp;"
 }
}
")</f>
        <v/>
      </c>
      <c r="C84" s="6" t="str">
        <f>IF(ISBLANK(Outputs!E84),"",IF(Outputs!A84="Distiller","@PART[KA_Distiller_125_01]:AFTER[Karbonite]:NEEDS[RealFuels]",IF(Outputs!A84="DistillerM","@PART[KA_Distiller_125_01M]:AFTER[Karbonite]:NEEDS[RealFuels]",IF(Outputs!A84="ConverterC","@PART[KA_Converter_125_01]:AFTER[Karbonite]:NEEDS[RealFuels]",IF(Outputs!A84="ConverterN","@PART[KA_Converter_125_01N]:AFTER[Karbonite]:NEEDS[RealFuels]",IF(Outputs!A84="ConverterH","@PART[KA_Converter_125_01H]:AFTER[Karbonite]:NEEDS[RealFuels]",IF(Outputs!A84="ConverterO","@PART[KA_Converter_125_01O]:AFTER[Karbonite]:NEEDS[RealFuels]","ERROR!"))))))&amp;"
{
 MODULE
 {
  name = REGO_ModuleResourceConverter
  ConverterName = "&amp;$E84&amp;"
  StartActionName = Start "&amp;$E84&amp;"
  StopActionName = Stop "&amp;$E84&amp;"
  conversionRate = 0.5
  inputResources = "&amp;$G84&amp;I84&amp;M84&amp;Q84&amp;"
  outputResources = "&amp;U84&amp;Y84&amp;AC84&amp;AG84&amp;"
 }
}
")</f>
        <v/>
      </c>
      <c r="E84" t="e">
        <f>IF(ISBLANK(VLOOKUP(Outputs!Q84,Density,6,0)),Outputs!Q84,VLOOKUP(Outputs!Q84,Density,6,0))&amp;IF(ISBLANK(Outputs!U84),"",", "&amp;IF(ISBLANK(VLOOKUP(Outputs!U84,Density,6,0)),Outputs!U84,VLOOKUP(Outputs!U84,Density,6,0)))&amp;IF(ISBLANK(Outputs!Y84),"",", "&amp;IF(ISBLANK(VLOOKUP(Outputs!Y84,Density,6,0)),Outputs!Y84,VLOOKUP(Outputs!Y84,Density,6,0))&amp;IF(ISBLANK(Outputs!AC84),"",", "&amp;IF(ISBLANK(VLOOKUP(Outputs!AC84,Density,6,0)),Outputs!AC84,VLOOKUP(Outputs!AC84,Density,6,0))))</f>
        <v>#N/A</v>
      </c>
      <c r="F84" t="e">
        <f>IF(ISBLANK(VLOOKUP(Outputs!E84,Density,6,0)),Outputs!E84,VLOOKUP(Outputs!E84,Density,6,0))&amp;IF(ISBLANK(Outputs!I84),"",", "&amp;IF(ISBLANK(VLOOKUP(Outputs!I84,Density,6,0)),Outputs!I84,VLOOKUP(Outputs!I84,Density,6,0)))&amp;IF(ISBLANK(Outputs!M84),"",", "&amp;IF(ISBLANK(VLOOKUP(Outputs!M84,Density,6,0)),Outputs!M84,VLOOKUP(Outputs!M84,Density,6,0)))</f>
        <v>#N/A</v>
      </c>
      <c r="G84" t="str">
        <f>IF(ISBLANK(Outputs!E84),"","ElectricCharge, "&amp;Outputs!B84)</f>
        <v/>
      </c>
      <c r="H84" t="str">
        <f>IF(ISBLANK(Outputs!E84),"",", "&amp;Outputs!E84&amp;", "&amp;Outputs!H84)</f>
        <v/>
      </c>
      <c r="I84" t="str">
        <f>IF(ISBLANK(Outputs!E84),"",", "&amp;Outputs!E84&amp;", "&amp;Outputs!H84)</f>
        <v/>
      </c>
      <c r="L84" t="str">
        <f>IF(ISBLANK(Outputs!I84),"",", "&amp;Outputs!I84&amp;", "&amp;Outputs!L84)</f>
        <v/>
      </c>
      <c r="M84" t="str">
        <f>IF(ISBLANK(Outputs!I84),"",", "&amp;Outputs!I84&amp;", "&amp;Outputs!L84)</f>
        <v/>
      </c>
      <c r="P84" t="str">
        <f>IF(ISBLANK(Outputs!M84),"",", "&amp;Outputs!M84&amp;", "&amp;Outputs!P84)</f>
        <v/>
      </c>
      <c r="Q84" t="str">
        <f>IF(ISBLANK(Outputs!M84),"",", "&amp;Outputs!M84&amp;", "&amp;Outputs!P84)</f>
        <v/>
      </c>
      <c r="T84" t="str">
        <f>IF(ISBLANK(Outputs!Q84),"",Outputs!Q84&amp;", "&amp;Outputs!T84&amp;", False")</f>
        <v/>
      </c>
      <c r="U84" t="str">
        <f>IF(ISBLANK(Outputs!Q84),"",Outputs!Q84&amp;",  "&amp;Outputs!T84&amp;", False")</f>
        <v/>
      </c>
      <c r="X84" t="str">
        <f>IF(ISBLANK(Outputs!U84),"",", "&amp;Outputs!U84&amp;", "&amp;Outputs!X84&amp;", True")</f>
        <v/>
      </c>
      <c r="Y84" t="str">
        <f>IF(ISBLANK(Outputs!U84),"",", "&amp;Outputs!U84&amp;", "&amp;Outputs!X84&amp;", True")</f>
        <v/>
      </c>
      <c r="AB84" t="str">
        <f>IF(ISBLANK(Outputs!Y84),"",", "&amp;Outputs!Y84&amp;", "&amp;Outputs!AB84&amp;", True")</f>
        <v/>
      </c>
      <c r="AC84" t="str">
        <f>IF(ISBLANK(Outputs!Y84),"",", "&amp;Outputs!Y84&amp;", "&amp;Outputs!AB84&amp;", True")</f>
        <v/>
      </c>
      <c r="AF84" t="str">
        <f>IF(ISBLANK(Outputs!AC84),"",", "&amp;Outputs!AC84&amp;", "&amp;Outputs!AF84&amp;", True")</f>
        <v/>
      </c>
      <c r="AG84" t="str">
        <f>IF(ISBLANK(Outputs!AC84),"",", "&amp;Outputs!AC84&amp;", "&amp;Outputs!AF84&amp;", True")</f>
        <v/>
      </c>
    </row>
    <row r="85" spans="1:33" ht="409">
      <c r="A85" t="str">
        <f t="shared" si="2"/>
        <v/>
      </c>
      <c r="B85" s="6" t="str">
        <f>IF(ISBLANK(Outputs!E85),"",IF(Outputs!A85="Distiller","@PART[KA_Distiller_250_01]:AFTER[Karbonite]:NEEDS[RealFuels]",IF(Outputs!A85="DistillerM","@PART[KA_Distiller_250_01M]:AFTER[Karbonite]:NEEDS[RealFuels]",IF(Outputs!A85="ConverterC","@PART[KA_Converter_250_01]:AFTER[Karbonite]:NEEDS[RealFuels]",IF(Outputs!A85="ConverterN","@PART[KA_Converter_250_01N]:AFTER[Karbonite]:NEEDS[RealFuels]",IF(Outputs!A85="ConverterH","@PART[KA_Converter_250_01H]:AFTER[Karbonite]:NEEDS[RealFuels]",IF(Outputs!A85="ConverterO","@PART[KA_Converter_250_01O]:AFTER[Karbonite]:NEEDS[RealFuels]","ERROR!"))))))&amp;"
{
 MODULE
 {
  name = REGO_ModuleResourceConverter
  ConverterName = "&amp;$E85&amp;"
  StartActionName = Start "&amp;$E85&amp;"
  StopActionName = Stop "&amp;$E85&amp;"
  conversionRate = 1
  inputResources = "&amp;$G85&amp;H85&amp;L85&amp;P85&amp;"
  outputResources = "&amp;T85&amp;X85&amp;AB85&amp;AF85&amp;"
 }
}
")</f>
        <v/>
      </c>
      <c r="C85" s="6" t="str">
        <f>IF(ISBLANK(Outputs!E85),"",IF(Outputs!A85="Distiller","@PART[KA_Distiller_125_01]:AFTER[Karbonite]:NEEDS[RealFuels]",IF(Outputs!A85="DistillerM","@PART[KA_Distiller_125_01M]:AFTER[Karbonite]:NEEDS[RealFuels]",IF(Outputs!A85="ConverterC","@PART[KA_Converter_125_01]:AFTER[Karbonite]:NEEDS[RealFuels]",IF(Outputs!A85="ConverterN","@PART[KA_Converter_125_01N]:AFTER[Karbonite]:NEEDS[RealFuels]",IF(Outputs!A85="ConverterH","@PART[KA_Converter_125_01H]:AFTER[Karbonite]:NEEDS[RealFuels]",IF(Outputs!A85="ConverterO","@PART[KA_Converter_125_01O]:AFTER[Karbonite]:NEEDS[RealFuels]","ERROR!"))))))&amp;"
{
 MODULE
 {
  name = REGO_ModuleResourceConverter
  ConverterName = "&amp;$E85&amp;"
  StartActionName = Start "&amp;$E85&amp;"
  StopActionName = Stop "&amp;$E85&amp;"
  conversionRate = 0.5
  inputResources = "&amp;$G85&amp;I85&amp;M85&amp;Q85&amp;"
  outputResources = "&amp;U85&amp;Y85&amp;AC85&amp;AG85&amp;"
 }
}
")</f>
        <v/>
      </c>
      <c r="E85" t="e">
        <f>IF(ISBLANK(VLOOKUP(Outputs!Q85,Density,6,0)),Outputs!Q85,VLOOKUP(Outputs!Q85,Density,6,0))&amp;IF(ISBLANK(Outputs!U85),"",", "&amp;IF(ISBLANK(VLOOKUP(Outputs!U85,Density,6,0)),Outputs!U85,VLOOKUP(Outputs!U85,Density,6,0)))&amp;IF(ISBLANK(Outputs!Y85),"",", "&amp;IF(ISBLANK(VLOOKUP(Outputs!Y85,Density,6,0)),Outputs!Y85,VLOOKUP(Outputs!Y85,Density,6,0))&amp;IF(ISBLANK(Outputs!AC85),"",", "&amp;IF(ISBLANK(VLOOKUP(Outputs!AC85,Density,6,0)),Outputs!AC85,VLOOKUP(Outputs!AC85,Density,6,0))))</f>
        <v>#N/A</v>
      </c>
      <c r="F85" t="e">
        <f>IF(ISBLANK(VLOOKUP(Outputs!E85,Density,6,0)),Outputs!E85,VLOOKUP(Outputs!E85,Density,6,0))&amp;IF(ISBLANK(Outputs!I85),"",", "&amp;IF(ISBLANK(VLOOKUP(Outputs!I85,Density,6,0)),Outputs!I85,VLOOKUP(Outputs!I85,Density,6,0)))&amp;IF(ISBLANK(Outputs!M85),"",", "&amp;IF(ISBLANK(VLOOKUP(Outputs!M85,Density,6,0)),Outputs!M85,VLOOKUP(Outputs!M85,Density,6,0)))</f>
        <v>#N/A</v>
      </c>
      <c r="G85" t="str">
        <f>IF(ISBLANK(Outputs!E85),"","ElectricCharge, "&amp;Outputs!B85)</f>
        <v/>
      </c>
      <c r="H85" t="str">
        <f>IF(ISBLANK(Outputs!E85),"",", "&amp;Outputs!E85&amp;", "&amp;Outputs!H85)</f>
        <v/>
      </c>
      <c r="I85" t="str">
        <f>IF(ISBLANK(Outputs!E85),"",", "&amp;Outputs!E85&amp;", "&amp;Outputs!H85)</f>
        <v/>
      </c>
      <c r="L85" t="str">
        <f>IF(ISBLANK(Outputs!I85),"",", "&amp;Outputs!I85&amp;", "&amp;Outputs!L85)</f>
        <v/>
      </c>
      <c r="M85" t="str">
        <f>IF(ISBLANK(Outputs!I85),"",", "&amp;Outputs!I85&amp;", "&amp;Outputs!L85)</f>
        <v/>
      </c>
      <c r="P85" t="str">
        <f>IF(ISBLANK(Outputs!M85),"",", "&amp;Outputs!M85&amp;", "&amp;Outputs!P85)</f>
        <v/>
      </c>
      <c r="Q85" t="str">
        <f>IF(ISBLANK(Outputs!M85),"",", "&amp;Outputs!M85&amp;", "&amp;Outputs!P85)</f>
        <v/>
      </c>
      <c r="T85" t="str">
        <f>IF(ISBLANK(Outputs!Q85),"",Outputs!Q85&amp;", "&amp;Outputs!T85&amp;", False")</f>
        <v/>
      </c>
      <c r="U85" t="str">
        <f>IF(ISBLANK(Outputs!Q85),"",Outputs!Q85&amp;",  "&amp;Outputs!T85&amp;", False")</f>
        <v/>
      </c>
      <c r="X85" t="str">
        <f>IF(ISBLANK(Outputs!U85),"",", "&amp;Outputs!U85&amp;", "&amp;Outputs!X85&amp;", True")</f>
        <v/>
      </c>
      <c r="Y85" t="str">
        <f>IF(ISBLANK(Outputs!U85),"",", "&amp;Outputs!U85&amp;", "&amp;Outputs!X85&amp;", True")</f>
        <v/>
      </c>
      <c r="AB85" t="str">
        <f>IF(ISBLANK(Outputs!Y85),"",", "&amp;Outputs!Y85&amp;", "&amp;Outputs!AB85&amp;", True")</f>
        <v/>
      </c>
      <c r="AC85" t="str">
        <f>IF(ISBLANK(Outputs!Y85),"",", "&amp;Outputs!Y85&amp;", "&amp;Outputs!AB85&amp;", True")</f>
        <v/>
      </c>
      <c r="AF85" t="str">
        <f>IF(ISBLANK(Outputs!AC85),"",", "&amp;Outputs!AC85&amp;", "&amp;Outputs!AF85&amp;", True")</f>
        <v/>
      </c>
      <c r="AG85" t="str">
        <f>IF(ISBLANK(Outputs!AC85),"",", "&amp;Outputs!AC85&amp;", "&amp;Outputs!AF85&amp;", True")</f>
        <v/>
      </c>
    </row>
    <row r="86" spans="1:33" ht="409">
      <c r="A86" t="str">
        <f t="shared" si="2"/>
        <v/>
      </c>
      <c r="B86" s="6" t="str">
        <f>IF(ISBLANK(Outputs!E86),"",IF(Outputs!A86="Distiller","@PART[KA_Distiller_250_01]:AFTER[Karbonite]:NEEDS[RealFuels]",IF(Outputs!A86="DistillerM","@PART[KA_Distiller_250_01M]:AFTER[Karbonite]:NEEDS[RealFuels]",IF(Outputs!A86="ConverterC","@PART[KA_Converter_250_01]:AFTER[Karbonite]:NEEDS[RealFuels]",IF(Outputs!A86="ConverterN","@PART[KA_Converter_250_01N]:AFTER[Karbonite]:NEEDS[RealFuels]",IF(Outputs!A86="ConverterH","@PART[KA_Converter_250_01H]:AFTER[Karbonite]:NEEDS[RealFuels]",IF(Outputs!A86="ConverterO","@PART[KA_Converter_250_01O]:AFTER[Karbonite]:NEEDS[RealFuels]","ERROR!"))))))&amp;"
{
 MODULE
 {
  name = REGO_ModuleResourceConverter
  ConverterName = "&amp;$E86&amp;"
  StartActionName = Start "&amp;$E86&amp;"
  StopActionName = Stop "&amp;$E86&amp;"
  conversionRate = 1
  inputResources = "&amp;$G86&amp;H86&amp;L86&amp;P86&amp;"
  outputResources = "&amp;T86&amp;X86&amp;AB86&amp;AF86&amp;"
 }
}
")</f>
        <v/>
      </c>
      <c r="C86" s="6" t="str">
        <f>IF(ISBLANK(Outputs!E86),"",IF(Outputs!A86="Distiller","@PART[KA_Distiller_125_01]:AFTER[Karbonite]:NEEDS[RealFuels]",IF(Outputs!A86="DistillerM","@PART[KA_Distiller_125_01M]:AFTER[Karbonite]:NEEDS[RealFuels]",IF(Outputs!A86="ConverterC","@PART[KA_Converter_125_01]:AFTER[Karbonite]:NEEDS[RealFuels]",IF(Outputs!A86="ConverterN","@PART[KA_Converter_125_01N]:AFTER[Karbonite]:NEEDS[RealFuels]",IF(Outputs!A86="ConverterH","@PART[KA_Converter_125_01H]:AFTER[Karbonite]:NEEDS[RealFuels]",IF(Outputs!A86="ConverterO","@PART[KA_Converter_125_01O]:AFTER[Karbonite]:NEEDS[RealFuels]","ERROR!"))))))&amp;"
{
 MODULE
 {
  name = REGO_ModuleResourceConverter
  ConverterName = "&amp;$E86&amp;"
  StartActionName = Start "&amp;$E86&amp;"
  StopActionName = Stop "&amp;$E86&amp;"
  conversionRate = 0.5
  inputResources = "&amp;$G86&amp;I86&amp;M86&amp;Q86&amp;"
  outputResources = "&amp;U86&amp;Y86&amp;AC86&amp;AG86&amp;"
 }
}
")</f>
        <v/>
      </c>
      <c r="E86" t="e">
        <f>IF(ISBLANK(VLOOKUP(Outputs!Q86,Density,6,0)),Outputs!Q86,VLOOKUP(Outputs!Q86,Density,6,0))&amp;IF(ISBLANK(Outputs!U86),"",", "&amp;IF(ISBLANK(VLOOKUP(Outputs!U86,Density,6,0)),Outputs!U86,VLOOKUP(Outputs!U86,Density,6,0)))&amp;IF(ISBLANK(Outputs!Y86),"",", "&amp;IF(ISBLANK(VLOOKUP(Outputs!Y86,Density,6,0)),Outputs!Y86,VLOOKUP(Outputs!Y86,Density,6,0))&amp;IF(ISBLANK(Outputs!AC86),"",", "&amp;IF(ISBLANK(VLOOKUP(Outputs!AC86,Density,6,0)),Outputs!AC86,VLOOKUP(Outputs!AC86,Density,6,0))))</f>
        <v>#N/A</v>
      </c>
      <c r="F86" t="e">
        <f>IF(ISBLANK(VLOOKUP(Outputs!E86,Density,6,0)),Outputs!E86,VLOOKUP(Outputs!E86,Density,6,0))&amp;IF(ISBLANK(Outputs!I86),"",", "&amp;IF(ISBLANK(VLOOKUP(Outputs!I86,Density,6,0)),Outputs!I86,VLOOKUP(Outputs!I86,Density,6,0)))&amp;IF(ISBLANK(Outputs!M86),"",", "&amp;IF(ISBLANK(VLOOKUP(Outputs!M86,Density,6,0)),Outputs!M86,VLOOKUP(Outputs!M86,Density,6,0)))</f>
        <v>#N/A</v>
      </c>
      <c r="G86" t="str">
        <f>IF(ISBLANK(Outputs!E86),"","ElectricCharge, "&amp;Outputs!B86)</f>
        <v/>
      </c>
      <c r="H86" t="str">
        <f>IF(ISBLANK(Outputs!E86),"",", "&amp;Outputs!E86&amp;", "&amp;Outputs!H86)</f>
        <v/>
      </c>
      <c r="I86" t="str">
        <f>IF(ISBLANK(Outputs!E86),"",", "&amp;Outputs!E86&amp;", "&amp;Outputs!H86)</f>
        <v/>
      </c>
      <c r="L86" t="str">
        <f>IF(ISBLANK(Outputs!I86),"",", "&amp;Outputs!I86&amp;", "&amp;Outputs!L86)</f>
        <v/>
      </c>
      <c r="M86" t="str">
        <f>IF(ISBLANK(Outputs!I86),"",", "&amp;Outputs!I86&amp;", "&amp;Outputs!L86)</f>
        <v/>
      </c>
      <c r="P86" t="str">
        <f>IF(ISBLANK(Outputs!M86),"",", "&amp;Outputs!M86&amp;", "&amp;Outputs!P86)</f>
        <v/>
      </c>
      <c r="Q86" t="str">
        <f>IF(ISBLANK(Outputs!M86),"",", "&amp;Outputs!M86&amp;", "&amp;Outputs!P86)</f>
        <v/>
      </c>
      <c r="T86" t="str">
        <f>IF(ISBLANK(Outputs!Q86),"",Outputs!Q86&amp;", "&amp;Outputs!T86&amp;", False")</f>
        <v/>
      </c>
      <c r="U86" t="str">
        <f>IF(ISBLANK(Outputs!Q86),"",Outputs!Q86&amp;",  "&amp;Outputs!T86&amp;", False")</f>
        <v/>
      </c>
      <c r="X86" t="str">
        <f>IF(ISBLANK(Outputs!U86),"",", "&amp;Outputs!U86&amp;", "&amp;Outputs!X86&amp;", True")</f>
        <v/>
      </c>
      <c r="Y86" t="str">
        <f>IF(ISBLANK(Outputs!U86),"",", "&amp;Outputs!U86&amp;", "&amp;Outputs!X86&amp;", True")</f>
        <v/>
      </c>
      <c r="AB86" t="str">
        <f>IF(ISBLANK(Outputs!Y86),"",", "&amp;Outputs!Y86&amp;", "&amp;Outputs!AB86&amp;", True")</f>
        <v/>
      </c>
      <c r="AC86" t="str">
        <f>IF(ISBLANK(Outputs!Y86),"",", "&amp;Outputs!Y86&amp;", "&amp;Outputs!AB86&amp;", True")</f>
        <v/>
      </c>
      <c r="AF86" t="str">
        <f>IF(ISBLANK(Outputs!AC86),"",", "&amp;Outputs!AC86&amp;", "&amp;Outputs!AF86&amp;", True")</f>
        <v/>
      </c>
      <c r="AG86" t="str">
        <f>IF(ISBLANK(Outputs!AC86),"",", "&amp;Outputs!AC86&amp;", "&amp;Outputs!AF86&amp;", True")</f>
        <v/>
      </c>
    </row>
  </sheetData>
  <phoneticPr fontId="4" type="noConversion"/>
  <pageMargins left="0.75" right="0.75" top="1" bottom="1" header="0.51180555555555496" footer="0.51180555555555496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M37"/>
  <sheetViews>
    <sheetView topLeftCell="A15" workbookViewId="0">
      <selection activeCell="A37" sqref="A37"/>
    </sheetView>
  </sheetViews>
  <sheetFormatPr baseColWidth="10" defaultColWidth="8.83203125" defaultRowHeight="15" x14ac:dyDescent="0"/>
  <sheetData>
    <row r="1" spans="1:13" s="4" customFormat="1">
      <c r="A1" s="4" t="s">
        <v>107</v>
      </c>
      <c r="B1" s="4" t="s">
        <v>19</v>
      </c>
      <c r="C1" s="4" t="s">
        <v>108</v>
      </c>
      <c r="D1" s="4" t="s">
        <v>109</v>
      </c>
      <c r="E1" s="4" t="s">
        <v>110</v>
      </c>
      <c r="F1" s="4" t="s">
        <v>111</v>
      </c>
      <c r="G1" s="4" t="s">
        <v>112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117</v>
      </c>
      <c r="M1" s="4" t="s">
        <v>118</v>
      </c>
    </row>
    <row r="2" spans="1:13">
      <c r="A2">
        <v>1.25</v>
      </c>
      <c r="B2">
        <v>1.25</v>
      </c>
      <c r="C2">
        <v>1.5</v>
      </c>
      <c r="D2">
        <v>0.65</v>
      </c>
      <c r="E2">
        <v>0.05</v>
      </c>
      <c r="F2">
        <v>0.35</v>
      </c>
      <c r="G2">
        <f>D2-F2</f>
        <v>0.30000000000000004</v>
      </c>
      <c r="H2">
        <f>E2/G2</f>
        <v>0.16666666666666666</v>
      </c>
      <c r="I2">
        <f>E2/C2</f>
        <v>3.3333333333333333E-2</v>
      </c>
      <c r="J2">
        <f>B2/E2</f>
        <v>25</v>
      </c>
      <c r="K2" t="s">
        <v>119</v>
      </c>
      <c r="L2" t="s">
        <v>119</v>
      </c>
      <c r="M2" t="s">
        <v>119</v>
      </c>
    </row>
    <row r="3" spans="1:13">
      <c r="A3">
        <v>2.5</v>
      </c>
      <c r="B3">
        <v>2.5</v>
      </c>
      <c r="C3">
        <v>1.5</v>
      </c>
      <c r="D3">
        <v>1</v>
      </c>
      <c r="E3">
        <v>0.1</v>
      </c>
      <c r="F3">
        <v>0.8</v>
      </c>
      <c r="G3">
        <f>D3-F3</f>
        <v>0.19999999999999996</v>
      </c>
      <c r="H3">
        <f>E3/G3</f>
        <v>0.50000000000000011</v>
      </c>
      <c r="I3">
        <f>E3/C3</f>
        <v>6.6666666666666666E-2</v>
      </c>
      <c r="J3">
        <f>B3/E3</f>
        <v>25</v>
      </c>
      <c r="K3">
        <f t="shared" ref="K3:M4" si="0">H3/H2</f>
        <v>3.0000000000000009</v>
      </c>
      <c r="L3">
        <f t="shared" si="0"/>
        <v>2</v>
      </c>
      <c r="M3">
        <f t="shared" si="0"/>
        <v>1</v>
      </c>
    </row>
    <row r="4" spans="1:13">
      <c r="A4">
        <v>3.75</v>
      </c>
      <c r="B4">
        <v>3.75</v>
      </c>
      <c r="C4">
        <v>1.5</v>
      </c>
      <c r="D4">
        <v>1.5</v>
      </c>
      <c r="E4">
        <v>0.15</v>
      </c>
      <c r="F4">
        <v>1.35</v>
      </c>
      <c r="G4">
        <f>D4-F4</f>
        <v>0.14999999999999991</v>
      </c>
      <c r="H4">
        <f>E4/G4</f>
        <v>1.0000000000000007</v>
      </c>
      <c r="I4">
        <f>E4/C4</f>
        <v>9.9999999999999992E-2</v>
      </c>
      <c r="J4">
        <f>B4/E4</f>
        <v>25</v>
      </c>
      <c r="K4">
        <f t="shared" si="0"/>
        <v>2.0000000000000009</v>
      </c>
      <c r="L4">
        <f t="shared" si="0"/>
        <v>1.5</v>
      </c>
      <c r="M4">
        <f t="shared" si="0"/>
        <v>1</v>
      </c>
    </row>
    <row r="12" spans="1:13">
      <c r="B12" t="s">
        <v>85</v>
      </c>
      <c r="C12" t="s">
        <v>91</v>
      </c>
      <c r="D12" t="s">
        <v>87</v>
      </c>
      <c r="E12" t="s">
        <v>90</v>
      </c>
    </row>
    <row r="13" spans="1:13">
      <c r="B13">
        <v>1</v>
      </c>
      <c r="C13">
        <v>4</v>
      </c>
      <c r="D13">
        <v>1</v>
      </c>
      <c r="E13">
        <v>2</v>
      </c>
    </row>
    <row r="15" spans="1:13" s="4" customFormat="1">
      <c r="B15" s="4" t="s">
        <v>85</v>
      </c>
      <c r="C15" s="4" t="s">
        <v>91</v>
      </c>
      <c r="D15" s="4" t="s">
        <v>87</v>
      </c>
      <c r="E15" s="4" t="s">
        <v>90</v>
      </c>
      <c r="F15" s="4" t="s">
        <v>120</v>
      </c>
      <c r="G15" s="4" t="s">
        <v>85</v>
      </c>
      <c r="H15" s="4" t="s">
        <v>91</v>
      </c>
      <c r="I15" s="4" t="s">
        <v>87</v>
      </c>
      <c r="J15" s="4" t="s">
        <v>90</v>
      </c>
      <c r="K15" s="4" t="s">
        <v>120</v>
      </c>
      <c r="L15" s="4" t="s">
        <v>121</v>
      </c>
    </row>
    <row r="16" spans="1:13">
      <c r="A16" s="4" t="s">
        <v>42</v>
      </c>
      <c r="C16">
        <v>2</v>
      </c>
      <c r="F16">
        <v>4</v>
      </c>
      <c r="G16">
        <f t="shared" ref="G16:G37" si="1">(B$13*$K16)-(B16*$F16)</f>
        <v>2</v>
      </c>
      <c r="H16">
        <f t="shared" ref="H16:H37" si="2">(C$13*$K16)-(C16*$F16)</f>
        <v>0</v>
      </c>
      <c r="I16">
        <f t="shared" ref="I16:I37" si="3">(D$13*$K16)-(D16*$F16)</f>
        <v>2</v>
      </c>
      <c r="J16">
        <f t="shared" ref="J16:J37" si="4">(E$13*$K16)-(E16*$F16)</f>
        <v>4</v>
      </c>
      <c r="K16">
        <v>2</v>
      </c>
      <c r="L16" t="s">
        <v>122</v>
      </c>
    </row>
    <row r="17" spans="1:12">
      <c r="A17" s="4" t="s">
        <v>39</v>
      </c>
      <c r="B17">
        <v>1</v>
      </c>
      <c r="C17">
        <v>4</v>
      </c>
      <c r="F17">
        <v>2</v>
      </c>
      <c r="G17">
        <f t="shared" si="1"/>
        <v>0</v>
      </c>
      <c r="H17">
        <f t="shared" si="2"/>
        <v>0</v>
      </c>
      <c r="I17">
        <f t="shared" si="3"/>
        <v>2</v>
      </c>
      <c r="J17">
        <f t="shared" si="4"/>
        <v>4</v>
      </c>
      <c r="K17">
        <v>2</v>
      </c>
      <c r="L17" t="s">
        <v>122</v>
      </c>
    </row>
    <row r="18" spans="1:12">
      <c r="A18" s="4" t="s">
        <v>33</v>
      </c>
      <c r="D18">
        <v>2</v>
      </c>
      <c r="E18">
        <v>4</v>
      </c>
      <c r="F18">
        <v>1</v>
      </c>
      <c r="G18">
        <f t="shared" si="1"/>
        <v>2</v>
      </c>
      <c r="H18">
        <f t="shared" si="2"/>
        <v>8</v>
      </c>
      <c r="I18">
        <f t="shared" si="3"/>
        <v>0</v>
      </c>
      <c r="J18">
        <f t="shared" si="4"/>
        <v>0</v>
      </c>
      <c r="K18">
        <v>2</v>
      </c>
    </row>
    <row r="19" spans="1:12">
      <c r="A19" s="4" t="s">
        <v>38</v>
      </c>
      <c r="B19">
        <v>12</v>
      </c>
      <c r="C19">
        <v>26</v>
      </c>
      <c r="F19">
        <v>1</v>
      </c>
      <c r="G19">
        <f t="shared" si="1"/>
        <v>0</v>
      </c>
      <c r="H19">
        <f t="shared" si="2"/>
        <v>22</v>
      </c>
      <c r="I19">
        <f t="shared" si="3"/>
        <v>12</v>
      </c>
      <c r="J19">
        <f t="shared" si="4"/>
        <v>24</v>
      </c>
      <c r="K19">
        <v>12</v>
      </c>
      <c r="L19" t="s">
        <v>123</v>
      </c>
    </row>
    <row r="20" spans="1:12">
      <c r="A20" s="4" t="s">
        <v>28</v>
      </c>
      <c r="E20">
        <v>2</v>
      </c>
      <c r="F20">
        <v>1</v>
      </c>
      <c r="G20">
        <f t="shared" si="1"/>
        <v>1</v>
      </c>
      <c r="H20">
        <f t="shared" si="2"/>
        <v>4</v>
      </c>
      <c r="I20">
        <f t="shared" si="3"/>
        <v>1</v>
      </c>
      <c r="J20">
        <f t="shared" si="4"/>
        <v>0</v>
      </c>
      <c r="K20">
        <v>1</v>
      </c>
      <c r="L20" t="s">
        <v>124</v>
      </c>
    </row>
    <row r="21" spans="1:12">
      <c r="A21" s="4" t="s">
        <v>37</v>
      </c>
      <c r="D21">
        <v>2</v>
      </c>
      <c r="F21">
        <v>1</v>
      </c>
      <c r="G21">
        <f t="shared" si="1"/>
        <v>2</v>
      </c>
      <c r="H21">
        <f t="shared" si="2"/>
        <v>8</v>
      </c>
      <c r="I21">
        <f t="shared" si="3"/>
        <v>0</v>
      </c>
      <c r="J21">
        <f t="shared" si="4"/>
        <v>4</v>
      </c>
      <c r="K21">
        <v>2</v>
      </c>
    </row>
    <row r="22" spans="1:12">
      <c r="A22" s="4" t="s">
        <v>40</v>
      </c>
      <c r="B22">
        <v>10</v>
      </c>
      <c r="C22">
        <v>16</v>
      </c>
      <c r="F22">
        <v>1</v>
      </c>
      <c r="G22">
        <f t="shared" si="1"/>
        <v>0</v>
      </c>
      <c r="H22">
        <f t="shared" si="2"/>
        <v>24</v>
      </c>
      <c r="I22">
        <f t="shared" si="3"/>
        <v>10</v>
      </c>
      <c r="J22">
        <f t="shared" si="4"/>
        <v>20</v>
      </c>
      <c r="K22">
        <v>10</v>
      </c>
      <c r="L22" t="s">
        <v>125</v>
      </c>
    </row>
    <row r="23" spans="1:12">
      <c r="A23" s="4" t="s">
        <v>30</v>
      </c>
      <c r="C23">
        <v>4</v>
      </c>
      <c r="D23">
        <v>2</v>
      </c>
      <c r="F23">
        <v>1</v>
      </c>
      <c r="G23">
        <f t="shared" si="1"/>
        <v>2</v>
      </c>
      <c r="H23">
        <f t="shared" si="2"/>
        <v>4</v>
      </c>
      <c r="I23">
        <f t="shared" si="3"/>
        <v>0</v>
      </c>
      <c r="J23">
        <f t="shared" si="4"/>
        <v>4</v>
      </c>
      <c r="K23">
        <v>2</v>
      </c>
    </row>
    <row r="24" spans="1:12">
      <c r="A24" s="4" t="s">
        <v>34</v>
      </c>
      <c r="B24">
        <v>2</v>
      </c>
      <c r="C24">
        <v>8</v>
      </c>
      <c r="D24">
        <v>2</v>
      </c>
      <c r="F24">
        <v>1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4</v>
      </c>
      <c r="K24">
        <v>2</v>
      </c>
      <c r="L24" t="s">
        <v>126</v>
      </c>
    </row>
    <row r="25" spans="1:12">
      <c r="A25" s="4" t="s">
        <v>32</v>
      </c>
      <c r="B25">
        <v>1</v>
      </c>
      <c r="C25">
        <v>6</v>
      </c>
      <c r="D25">
        <v>2</v>
      </c>
      <c r="F25">
        <v>1</v>
      </c>
      <c r="G25">
        <f t="shared" si="1"/>
        <v>1</v>
      </c>
      <c r="H25">
        <f t="shared" si="2"/>
        <v>2</v>
      </c>
      <c r="I25">
        <f t="shared" si="3"/>
        <v>0</v>
      </c>
      <c r="J25">
        <f t="shared" si="4"/>
        <v>4</v>
      </c>
      <c r="K25">
        <v>2</v>
      </c>
      <c r="L25" t="s">
        <v>126</v>
      </c>
    </row>
    <row r="26" spans="1:12">
      <c r="A26" s="4" t="s">
        <v>27</v>
      </c>
      <c r="B26">
        <v>1.5</v>
      </c>
      <c r="C26">
        <v>7</v>
      </c>
      <c r="D26">
        <v>2</v>
      </c>
      <c r="F26">
        <v>2</v>
      </c>
      <c r="G26">
        <f t="shared" si="1"/>
        <v>1</v>
      </c>
      <c r="H26">
        <f t="shared" si="2"/>
        <v>2</v>
      </c>
      <c r="I26">
        <f t="shared" si="3"/>
        <v>0</v>
      </c>
      <c r="J26">
        <f t="shared" si="4"/>
        <v>8</v>
      </c>
      <c r="K26">
        <v>4</v>
      </c>
      <c r="L26" t="s">
        <v>127</v>
      </c>
    </row>
    <row r="27" spans="1:12">
      <c r="A27" s="4" t="s">
        <v>44</v>
      </c>
      <c r="C27">
        <v>2</v>
      </c>
      <c r="E27">
        <v>2</v>
      </c>
      <c r="F27">
        <v>1</v>
      </c>
      <c r="G27">
        <f t="shared" si="1"/>
        <v>1</v>
      </c>
      <c r="H27">
        <f t="shared" si="2"/>
        <v>2</v>
      </c>
      <c r="I27">
        <f t="shared" si="3"/>
        <v>1</v>
      </c>
      <c r="J27">
        <f t="shared" si="4"/>
        <v>0</v>
      </c>
      <c r="K27">
        <v>1</v>
      </c>
    </row>
    <row r="28" spans="1:12">
      <c r="A28" s="4" t="s">
        <v>46</v>
      </c>
      <c r="D28">
        <v>2</v>
      </c>
      <c r="E28">
        <v>1</v>
      </c>
      <c r="F28">
        <v>1</v>
      </c>
      <c r="G28">
        <f t="shared" si="1"/>
        <v>2</v>
      </c>
      <c r="H28">
        <f t="shared" si="2"/>
        <v>8</v>
      </c>
      <c r="I28">
        <f t="shared" si="3"/>
        <v>0</v>
      </c>
      <c r="J28">
        <f t="shared" si="4"/>
        <v>3</v>
      </c>
      <c r="K28">
        <v>2</v>
      </c>
    </row>
    <row r="29" spans="1:12">
      <c r="A29" s="4" t="s">
        <v>36</v>
      </c>
      <c r="B29">
        <v>2</v>
      </c>
      <c r="C29">
        <v>6</v>
      </c>
      <c r="E29">
        <v>2</v>
      </c>
      <c r="F29">
        <v>1</v>
      </c>
      <c r="G29">
        <f t="shared" si="1"/>
        <v>0</v>
      </c>
      <c r="H29">
        <f t="shared" si="2"/>
        <v>2</v>
      </c>
      <c r="I29">
        <f t="shared" si="3"/>
        <v>2</v>
      </c>
      <c r="J29">
        <f t="shared" si="4"/>
        <v>2</v>
      </c>
      <c r="K29">
        <v>2</v>
      </c>
      <c r="L29" t="s">
        <v>128</v>
      </c>
    </row>
    <row r="30" spans="1:12">
      <c r="A30" s="4" t="s">
        <v>31</v>
      </c>
      <c r="C30">
        <v>3</v>
      </c>
      <c r="D30">
        <v>1</v>
      </c>
      <c r="F30">
        <v>1</v>
      </c>
      <c r="G30">
        <f t="shared" si="1"/>
        <v>1</v>
      </c>
      <c r="H30">
        <f t="shared" si="2"/>
        <v>1</v>
      </c>
      <c r="I30">
        <f t="shared" si="3"/>
        <v>0</v>
      </c>
      <c r="J30">
        <f t="shared" si="4"/>
        <v>2</v>
      </c>
      <c r="K30">
        <v>1</v>
      </c>
      <c r="L30" t="s">
        <v>59</v>
      </c>
    </row>
    <row r="31" spans="1:12">
      <c r="A31" s="4" t="s">
        <v>29</v>
      </c>
      <c r="B31">
        <v>2.8</v>
      </c>
      <c r="C31">
        <v>10</v>
      </c>
      <c r="D31">
        <v>2.4</v>
      </c>
      <c r="F31">
        <v>2</v>
      </c>
      <c r="G31">
        <f t="shared" si="1"/>
        <v>1.4000000000000004</v>
      </c>
      <c r="H31">
        <f t="shared" si="2"/>
        <v>8</v>
      </c>
      <c r="I31">
        <f t="shared" si="3"/>
        <v>2.2000000000000002</v>
      </c>
      <c r="J31">
        <f t="shared" si="4"/>
        <v>14</v>
      </c>
      <c r="K31">
        <v>7</v>
      </c>
      <c r="L31" t="s">
        <v>129</v>
      </c>
    </row>
    <row r="32" spans="1:12">
      <c r="A32" s="4" t="s">
        <v>45</v>
      </c>
      <c r="C32">
        <v>1</v>
      </c>
      <c r="D32">
        <v>1</v>
      </c>
      <c r="E32">
        <v>3</v>
      </c>
      <c r="F32">
        <v>1</v>
      </c>
      <c r="G32">
        <f t="shared" si="1"/>
        <v>2</v>
      </c>
      <c r="H32">
        <f t="shared" si="2"/>
        <v>7</v>
      </c>
      <c r="I32">
        <f t="shared" si="3"/>
        <v>1</v>
      </c>
      <c r="J32">
        <f t="shared" si="4"/>
        <v>1</v>
      </c>
      <c r="K32">
        <v>2</v>
      </c>
    </row>
    <row r="33" spans="1:11">
      <c r="A33" s="4" t="s">
        <v>48</v>
      </c>
      <c r="D33">
        <v>2</v>
      </c>
      <c r="E33">
        <v>4</v>
      </c>
      <c r="F33">
        <v>1</v>
      </c>
      <c r="G33">
        <f t="shared" si="1"/>
        <v>2</v>
      </c>
      <c r="H33">
        <f t="shared" si="2"/>
        <v>8</v>
      </c>
      <c r="I33">
        <f t="shared" si="3"/>
        <v>0</v>
      </c>
      <c r="J33">
        <f t="shared" si="4"/>
        <v>0</v>
      </c>
      <c r="K33">
        <v>2</v>
      </c>
    </row>
    <row r="34" spans="1:11">
      <c r="A34" s="4" t="s">
        <v>52</v>
      </c>
      <c r="D34">
        <v>2</v>
      </c>
      <c r="E34">
        <v>4</v>
      </c>
      <c r="F34">
        <v>1</v>
      </c>
      <c r="G34">
        <f t="shared" si="1"/>
        <v>2</v>
      </c>
      <c r="H34">
        <f t="shared" si="2"/>
        <v>8</v>
      </c>
      <c r="I34">
        <f t="shared" si="3"/>
        <v>0</v>
      </c>
      <c r="J34">
        <f t="shared" si="4"/>
        <v>0</v>
      </c>
      <c r="K34">
        <v>2</v>
      </c>
    </row>
    <row r="35" spans="1:11">
      <c r="A35" s="4" t="s">
        <v>49</v>
      </c>
      <c r="D35">
        <v>2</v>
      </c>
      <c r="E35">
        <v>4</v>
      </c>
      <c r="F35">
        <v>1</v>
      </c>
      <c r="G35">
        <f t="shared" si="1"/>
        <v>2</v>
      </c>
      <c r="H35">
        <f t="shared" si="2"/>
        <v>8</v>
      </c>
      <c r="I35">
        <f t="shared" si="3"/>
        <v>0</v>
      </c>
      <c r="J35">
        <f t="shared" si="4"/>
        <v>0</v>
      </c>
      <c r="K35">
        <v>2</v>
      </c>
    </row>
    <row r="36" spans="1:11">
      <c r="A36" s="4" t="s">
        <v>50</v>
      </c>
      <c r="D36">
        <v>2</v>
      </c>
      <c r="E36">
        <v>4</v>
      </c>
      <c r="F36">
        <v>1</v>
      </c>
      <c r="G36">
        <f t="shared" si="1"/>
        <v>2</v>
      </c>
      <c r="H36">
        <f t="shared" si="2"/>
        <v>8</v>
      </c>
      <c r="I36">
        <f t="shared" si="3"/>
        <v>0</v>
      </c>
      <c r="J36">
        <f t="shared" si="4"/>
        <v>0</v>
      </c>
      <c r="K36">
        <v>2</v>
      </c>
    </row>
    <row r="37" spans="1:11">
      <c r="A37" s="4" t="s">
        <v>51</v>
      </c>
      <c r="D37">
        <v>2</v>
      </c>
      <c r="E37">
        <v>4</v>
      </c>
      <c r="F37">
        <v>1</v>
      </c>
      <c r="G37">
        <f t="shared" si="1"/>
        <v>2</v>
      </c>
      <c r="H37">
        <f t="shared" si="2"/>
        <v>8</v>
      </c>
      <c r="I37">
        <f t="shared" si="3"/>
        <v>0</v>
      </c>
      <c r="J37">
        <f t="shared" si="4"/>
        <v>0</v>
      </c>
      <c r="K37">
        <v>2</v>
      </c>
    </row>
  </sheetData>
  <conditionalFormatting sqref="G16:J37">
    <cfRule type="expression" dxfId="0" priority="2">
      <formula>G16&gt;0</formula>
    </cfRule>
  </conditionalFormatting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6325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Outputs</vt:lpstr>
      <vt:lpstr>Sheet2</vt:lpstr>
      <vt:lpstr>Config Out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Wagner</dc:creator>
  <cp:lastModifiedBy>Josh Wagner</cp:lastModifiedBy>
  <cp:revision>12</cp:revision>
  <dcterms:created xsi:type="dcterms:W3CDTF">2014-07-31T00:49:17Z</dcterms:created>
  <dcterms:modified xsi:type="dcterms:W3CDTF">2015-01-20T01:39:54Z</dcterms:modified>
  <dc:language>en-US</dc:language>
</cp:coreProperties>
</file>