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costaraquel_office365_ulisboa_pt/Documents/Faculdade/6 ano/Classic QMRA/intern_dtu/classic_QMRA/"/>
    </mc:Choice>
  </mc:AlternateContent>
  <xr:revisionPtr revIDLastSave="338" documentId="13_ncr:1_{6B50E8B4-38C7-4A6D-8287-5357527C5CD2}" xr6:coauthVersionLast="46" xr6:coauthVersionMax="46" xr10:uidLastSave="{EECCCA4C-0021-47B0-B0AA-EE5F820B7363}"/>
  <bookViews>
    <workbookView xWindow="-108" yWindow="-108" windowWidth="23256" windowHeight="12576" firstSheet="3" activeTab="8" xr2:uid="{D953F70C-7EF8-4AB4-B49F-B373F82087BA}"/>
  </bookViews>
  <sheets>
    <sheet name="prevalence" sheetId="1" r:id="rId1"/>
    <sheet name="consumption" sheetId="3" r:id="rId2"/>
    <sheet name="consumption_male_based" sheetId="10" r:id="rId3"/>
    <sheet name="serving_size" sheetId="9" r:id="rId4"/>
    <sheet name="serving_size_male_based" sheetId="4" r:id="rId5"/>
    <sheet name="concentration" sheetId="5" r:id="rId6"/>
    <sheet name="EGR5" sheetId="2" r:id="rId7"/>
    <sheet name="storage_temperature" sheetId="8" r:id="rId8"/>
    <sheet name="storage_time" sheetId="6" r:id="rId9"/>
    <sheet name="dose_response" sheetId="7" r:id="rId10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0" l="1"/>
  <c r="H15" i="10"/>
  <c r="E14" i="10"/>
  <c r="H14" i="10"/>
  <c r="E13" i="10"/>
  <c r="H13" i="10"/>
  <c r="E12" i="10"/>
  <c r="H12" i="10"/>
  <c r="E11" i="10"/>
  <c r="H11" i="10"/>
  <c r="E10" i="10"/>
  <c r="H10" i="10"/>
  <c r="E9" i="10"/>
  <c r="H9" i="10"/>
  <c r="E8" i="10"/>
  <c r="H8" i="10"/>
  <c r="E7" i="10"/>
  <c r="H7" i="10"/>
  <c r="E6" i="10"/>
  <c r="H6" i="10"/>
  <c r="E5" i="10"/>
  <c r="H5" i="10"/>
  <c r="E4" i="10"/>
  <c r="H4" i="10"/>
  <c r="E3" i="10"/>
  <c r="H3" i="10"/>
  <c r="E2" i="10"/>
  <c r="H2" i="10"/>
  <c r="E14" i="9"/>
  <c r="E15" i="4"/>
  <c r="E13" i="4"/>
  <c r="E5" i="4"/>
  <c r="E3" i="4"/>
  <c r="E12" i="9"/>
  <c r="E4" i="9"/>
  <c r="E2" i="9"/>
  <c r="H14" i="9"/>
  <c r="D15" i="9"/>
  <c r="H15" i="9"/>
  <c r="G14" i="9"/>
  <c r="G15" i="9"/>
  <c r="F14" i="9"/>
  <c r="F15" i="9"/>
  <c r="H12" i="9"/>
  <c r="D13" i="9"/>
  <c r="H13" i="9"/>
  <c r="G12" i="9"/>
  <c r="G13" i="9"/>
  <c r="F12" i="9"/>
  <c r="F13" i="9"/>
  <c r="D11" i="9"/>
  <c r="H11" i="9"/>
  <c r="G11" i="9"/>
  <c r="F11" i="9"/>
  <c r="D9" i="9"/>
  <c r="H9" i="9"/>
  <c r="G9" i="9"/>
  <c r="F9" i="9"/>
  <c r="D7" i="9"/>
  <c r="H7" i="9"/>
  <c r="G7" i="9"/>
  <c r="F7" i="9"/>
  <c r="H4" i="9"/>
  <c r="D5" i="9"/>
  <c r="H5" i="9"/>
  <c r="G4" i="9"/>
  <c r="G5" i="9"/>
  <c r="F4" i="9"/>
  <c r="F5" i="9"/>
  <c r="H2" i="9"/>
  <c r="D3" i="9"/>
  <c r="H3" i="9"/>
  <c r="G2" i="9"/>
  <c r="G3" i="9"/>
  <c r="F2" i="9"/>
  <c r="F3" i="9"/>
  <c r="H15" i="4"/>
  <c r="D14" i="4"/>
  <c r="H14" i="4"/>
  <c r="G15" i="4"/>
  <c r="G14" i="4"/>
  <c r="F15" i="4"/>
  <c r="F14" i="4"/>
  <c r="H13" i="4"/>
  <c r="D12" i="4"/>
  <c r="H12" i="4"/>
  <c r="G13" i="4"/>
  <c r="G12" i="4"/>
  <c r="F13" i="4"/>
  <c r="F12" i="4"/>
  <c r="D10" i="4"/>
  <c r="H10" i="4"/>
  <c r="G10" i="4"/>
  <c r="F10" i="4"/>
  <c r="D8" i="4"/>
  <c r="H8" i="4"/>
  <c r="F8" i="4"/>
  <c r="D6" i="4"/>
  <c r="H6" i="4"/>
  <c r="G6" i="4"/>
  <c r="H3" i="4"/>
  <c r="D2" i="4"/>
  <c r="H2" i="4"/>
  <c r="G3" i="4"/>
  <c r="G2" i="4"/>
  <c r="H5" i="4"/>
  <c r="D4" i="4"/>
  <c r="H4" i="4"/>
  <c r="G5" i="4"/>
  <c r="G4" i="4"/>
  <c r="G8" i="4"/>
  <c r="F6" i="4"/>
  <c r="E9" i="3"/>
  <c r="H9" i="3"/>
  <c r="E10" i="3"/>
  <c r="H10" i="3"/>
  <c r="E11" i="3"/>
  <c r="H11" i="3"/>
  <c r="E12" i="3"/>
  <c r="H12" i="3"/>
  <c r="E13" i="3"/>
  <c r="H13" i="3"/>
  <c r="E14" i="3"/>
  <c r="H14" i="3"/>
  <c r="E15" i="3"/>
  <c r="H15" i="3"/>
  <c r="E6" i="3"/>
  <c r="H6" i="3"/>
  <c r="E3" i="3"/>
  <c r="H3" i="3"/>
  <c r="E4" i="3"/>
  <c r="H4" i="3"/>
  <c r="E5" i="3"/>
  <c r="H5" i="3"/>
  <c r="E7" i="3"/>
  <c r="H7" i="3"/>
  <c r="E8" i="3"/>
  <c r="H8" i="3"/>
  <c r="E2" i="3"/>
  <c r="H2" i="3"/>
  <c r="F5" i="4"/>
  <c r="F4" i="4"/>
  <c r="F3" i="4"/>
  <c r="F2" i="4"/>
</calcChain>
</file>

<file path=xl/sharedStrings.xml><?xml version="1.0" encoding="utf-8"?>
<sst xmlns="http://schemas.openxmlformats.org/spreadsheetml/2006/main" count="227" uniqueCount="55">
  <si>
    <t>min</t>
  </si>
  <si>
    <t>max</t>
  </si>
  <si>
    <t>Nmax.mean</t>
  </si>
  <si>
    <t>Nmax.min</t>
  </si>
  <si>
    <t>Nmax.max</t>
  </si>
  <si>
    <t>Age</t>
  </si>
  <si>
    <t>Gender</t>
  </si>
  <si>
    <t>01-04</t>
  </si>
  <si>
    <t>Female</t>
  </si>
  <si>
    <t>Male</t>
  </si>
  <si>
    <t>05-14</t>
  </si>
  <si>
    <t>15-24</t>
  </si>
  <si>
    <t>25-44</t>
  </si>
  <si>
    <t>45-64</t>
  </si>
  <si>
    <t>65-74</t>
  </si>
  <si>
    <t>75+</t>
  </si>
  <si>
    <t>RR</t>
  </si>
  <si>
    <t>Path</t>
  </si>
  <si>
    <t>RefSdLog</t>
  </si>
  <si>
    <t>RefSdLogI</t>
  </si>
  <si>
    <t>Mean</t>
  </si>
  <si>
    <t>Female 1-4 yo</t>
  </si>
  <si>
    <t>Male 1-4 yo</t>
  </si>
  <si>
    <t>Female 5-14 yo</t>
  </si>
  <si>
    <t>Male 5-14 yo</t>
  </si>
  <si>
    <t>Female 15-24 yo</t>
  </si>
  <si>
    <t>Male 15-24 yo</t>
  </si>
  <si>
    <t>Female 25-44 yo</t>
  </si>
  <si>
    <t>Male 25-44 yo</t>
  </si>
  <si>
    <t>Female 45-64 yo</t>
  </si>
  <si>
    <t>Male 45-64 yo</t>
  </si>
  <si>
    <t>Female 65-74 yo</t>
  </si>
  <si>
    <t>Male 65-74 yo</t>
  </si>
  <si>
    <t>Female &gt;75 yo</t>
  </si>
  <si>
    <t>Male &gt;75 yo</t>
  </si>
  <si>
    <t>mode</t>
  </si>
  <si>
    <t>mean</t>
  </si>
  <si>
    <t>standard_deviation</t>
  </si>
  <si>
    <t>shape1</t>
  </si>
  <si>
    <t>shape2</t>
  </si>
  <si>
    <t>positive_samples</t>
  </si>
  <si>
    <t>total_samples</t>
  </si>
  <si>
    <t>eating_occasions_year</t>
  </si>
  <si>
    <t>Population</t>
  </si>
  <si>
    <t>number of cheeses eaten in a year per individual</t>
  </si>
  <si>
    <t>number of eating occasions per cheese per individual</t>
  </si>
  <si>
    <t>cheese_size</t>
  </si>
  <si>
    <t>EFSA</t>
  </si>
  <si>
    <t>-</t>
  </si>
  <si>
    <t>mode of the amount eaten daily</t>
  </si>
  <si>
    <t>Number of people in Portugal between 2012 and 2020</t>
  </si>
  <si>
    <t>percentage female consumption compared to males one for each age group</t>
  </si>
  <si>
    <t>percentage male consumption compared to the average consumption of 3 main age groups</t>
  </si>
  <si>
    <t>percentage male consumption compared to females one for each age group</t>
  </si>
  <si>
    <t>percentage female consumption compared to the average consumption of 3 main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</si>
</sst>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0" fillId="0" borderId="0" xfId="0" quotePrefix="1" applyBorder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quotePrefix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1" xfId="0" applyFont="1" applyBorder="1" applyAlignment="1">
      <alignment vertical="center"/>
    </xf>
    <xf numFmtId="0" fontId="0" fillId="0" borderId="0" xfId="0" quotePrefix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ill="1"/>
    <xf numFmtId="2" fontId="0" fillId="0" borderId="0" xfId="0" quotePrefix="1" applyNumberFormat="1" applyFill="1" applyBorder="1"/>
    <xf numFmtId="2" fontId="0" fillId="0" borderId="0" xfId="0" applyNumberFormat="1" applyFill="1" applyBorder="1"/>
    <xf numFmtId="2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5" fillId="0" borderId="0" xfId="0" applyFont="1" applyFill="1" applyAlignment="1">
      <alignment horizontal="center"/>
    </xf>
  </cellXfs>
  <cellStyles count="7">
    <cellStyle name="Moeda 2" xfId="1" xr:uid="{84D8659A-7204-44F6-AD8D-A9CE884D2D2A}"/>
    <cellStyle name="Moeda 2 2" xfId="4" xr:uid="{1AB02FF7-F9B5-4D15-89FB-9FD9C4B74150}"/>
    <cellStyle name="Moeda 3" xfId="2" xr:uid="{898C82A7-7E77-4CE5-B855-AE5874FBC042}"/>
    <cellStyle name="Moeda 3 2" xfId="5" xr:uid="{B04CE672-057E-48CE-924A-779777663282}"/>
    <cellStyle name="Moeda 4" xfId="3" xr:uid="{A293A64A-9B15-4A64-BA18-D2E89B16A815}"/>
    <cellStyle name="Moeda 4 2" xfId="6" xr:uid="{EEC6D90C-0F17-4611-8432-D604F94F50B9}"/>
    <cellStyle name="Normal" xfId="0" builtinId="0"/>
  </cellStyles>
  <dxfs count="0"/>
  <tableStyles count="0" defaultTableStyle="TableStyleMedium2" defaultPivotStyle="PivotStyleLight16"/>
  <colors>
    <mruColors>
      <color rgb="FFFFEFF6"/>
      <color rgb="FFFFD5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541E-19A7-4596-99F0-B12C7C04C59D}">
  <dimension ref="A1:C3"/>
  <sheetViews>
    <sheetView workbookViewId="0">
      <selection activeCell="B24" sqref="B24"/>
    </sheetView>
  </sheetViews>
  <sheetFormatPr defaultRowHeight="14.4" x14ac:dyDescent="0.3"/>
  <cols>
    <col min="1" max="1" width="32.109375" bestFit="1" customWidth="1"/>
    <col min="2" max="2" width="21.44140625" bestFit="1" customWidth="1"/>
    <col min="3" max="3" width="32.109375" bestFit="1" customWidth="1"/>
    <col min="4" max="4" width="20.33203125" bestFit="1" customWidth="1"/>
    <col min="5" max="5" width="22.33203125" bestFit="1" customWidth="1"/>
  </cols>
  <sheetData>
    <row r="1" spans="1:3" x14ac:dyDescent="0.3">
      <c r="A1" s="26" t="s">
        <v>40</v>
      </c>
      <c r="B1" s="27" t="s">
        <v>41</v>
      </c>
      <c r="C1" s="24"/>
    </row>
    <row r="2" spans="1:3" x14ac:dyDescent="0.3">
      <c r="A2" s="31">
        <v>36</v>
      </c>
      <c r="B2" s="31">
        <v>91</v>
      </c>
      <c r="C2" s="25"/>
    </row>
    <row r="3" spans="1:3" x14ac:dyDescent="0.3">
      <c r="A3" s="17"/>
      <c r="B3" s="1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8AD6-2E36-4AC2-8A8A-7E6BAD6D2708}">
  <dimension ref="A1:J26"/>
  <sheetViews>
    <sheetView workbookViewId="0">
      <selection activeCell="G2" sqref="G2"/>
    </sheetView>
  </sheetViews>
  <sheetFormatPr defaultRowHeight="14.4" x14ac:dyDescent="0.3"/>
  <cols>
    <col min="2" max="2" width="6.88671875" bestFit="1" customWidth="1"/>
    <col min="4" max="4" width="14.5546875" bestFit="1" customWidth="1"/>
    <col min="5" max="5" width="8.5546875" bestFit="1" customWidth="1"/>
    <col min="6" max="6" width="9.109375" bestFit="1" customWidth="1"/>
    <col min="8" max="8" width="9.77734375" bestFit="1" customWidth="1"/>
  </cols>
  <sheetData>
    <row r="1" spans="1:10" x14ac:dyDescent="0.3">
      <c r="A1" s="9" t="s">
        <v>5</v>
      </c>
      <c r="B1" s="9" t="s">
        <v>6</v>
      </c>
      <c r="C1" s="8" t="s">
        <v>16</v>
      </c>
      <c r="D1" s="8" t="s">
        <v>17</v>
      </c>
      <c r="E1" s="11" t="s">
        <v>18</v>
      </c>
      <c r="F1" s="12" t="s">
        <v>19</v>
      </c>
      <c r="G1" s="11" t="s">
        <v>20</v>
      </c>
      <c r="H1" s="11" t="s">
        <v>43</v>
      </c>
    </row>
    <row r="2" spans="1:10" x14ac:dyDescent="0.3">
      <c r="A2" s="10" t="s">
        <v>7</v>
      </c>
      <c r="B2" s="9" t="s">
        <v>8</v>
      </c>
      <c r="C2" s="8">
        <v>0.16800004675560501</v>
      </c>
      <c r="D2" s="8" t="s">
        <v>21</v>
      </c>
      <c r="E2" s="13">
        <v>1.6153814586175801</v>
      </c>
      <c r="F2" s="14">
        <v>0.54716114872059196</v>
      </c>
      <c r="G2" s="20">
        <v>-14.573723810645699</v>
      </c>
      <c r="H2" s="11">
        <v>1</v>
      </c>
      <c r="J2" s="20"/>
    </row>
    <row r="3" spans="1:10" x14ac:dyDescent="0.3">
      <c r="A3" s="18" t="s">
        <v>7</v>
      </c>
      <c r="B3" s="18" t="s">
        <v>9</v>
      </c>
      <c r="C3" s="18">
        <v>0.20192822309660899</v>
      </c>
      <c r="D3" s="18" t="s">
        <v>22</v>
      </c>
      <c r="E3" s="18">
        <v>1.6153814586175801</v>
      </c>
      <c r="F3" s="18">
        <v>0.54716114872059196</v>
      </c>
      <c r="G3" s="18">
        <v>-14.4668363303629</v>
      </c>
      <c r="H3" s="23">
        <v>2</v>
      </c>
      <c r="I3" s="18"/>
      <c r="J3" s="18"/>
    </row>
    <row r="4" spans="1:10" x14ac:dyDescent="0.3">
      <c r="A4" s="18" t="s">
        <v>10</v>
      </c>
      <c r="B4" s="18" t="s">
        <v>8</v>
      </c>
      <c r="C4" s="18">
        <v>7.1842778288300199E-2</v>
      </c>
      <c r="D4" s="18" t="s">
        <v>23</v>
      </c>
      <c r="E4" s="18">
        <v>1.6153814586175801</v>
      </c>
      <c r="F4" s="18">
        <v>0.54716114872059196</v>
      </c>
      <c r="G4" s="18">
        <v>-14.915992357353799</v>
      </c>
      <c r="H4" s="23">
        <v>3</v>
      </c>
      <c r="I4" s="18"/>
      <c r="J4" s="18"/>
    </row>
    <row r="5" spans="1:10" x14ac:dyDescent="0.3">
      <c r="A5" s="18" t="s">
        <v>10</v>
      </c>
      <c r="B5" s="18" t="s">
        <v>9</v>
      </c>
      <c r="C5" s="18">
        <v>6.6942981741282395E-2</v>
      </c>
      <c r="D5" s="18" t="s">
        <v>24</v>
      </c>
      <c r="E5" s="18">
        <v>1.6153814586175801</v>
      </c>
      <c r="F5" s="18">
        <v>0.54716114872059196</v>
      </c>
      <c r="G5" s="18">
        <v>-15.004638291908901</v>
      </c>
      <c r="H5" s="23">
        <v>4</v>
      </c>
      <c r="I5" s="18"/>
      <c r="J5" s="18"/>
    </row>
    <row r="6" spans="1:10" x14ac:dyDescent="0.3">
      <c r="A6" s="18" t="s">
        <v>11</v>
      </c>
      <c r="B6" s="18" t="s">
        <v>8</v>
      </c>
      <c r="C6" s="18">
        <v>0.256195704920545</v>
      </c>
      <c r="D6" s="18" t="s">
        <v>25</v>
      </c>
      <c r="E6" s="18">
        <v>1.6153814586175801</v>
      </c>
      <c r="F6" s="18">
        <v>0.54716114872059196</v>
      </c>
      <c r="G6" s="18">
        <v>-14.3248983146537</v>
      </c>
      <c r="H6" s="23">
        <v>5</v>
      </c>
      <c r="I6" s="18"/>
      <c r="J6" s="18"/>
    </row>
    <row r="7" spans="1:10" x14ac:dyDescent="0.3">
      <c r="A7" s="18" t="s">
        <v>11</v>
      </c>
      <c r="B7" s="18" t="s">
        <v>9</v>
      </c>
      <c r="C7" s="18">
        <v>8.4650006392737898E-2</v>
      </c>
      <c r="D7" s="18" t="s">
        <v>26</v>
      </c>
      <c r="E7" s="18">
        <v>1.6153814586175801</v>
      </c>
      <c r="F7" s="18">
        <v>0.54716114872059196</v>
      </c>
      <c r="G7" s="18">
        <v>-15.035711411953899</v>
      </c>
      <c r="H7" s="23">
        <v>6</v>
      </c>
      <c r="I7" s="18"/>
      <c r="J7" s="18"/>
    </row>
    <row r="8" spans="1:10" x14ac:dyDescent="0.3">
      <c r="A8" s="18" t="s">
        <v>12</v>
      </c>
      <c r="B8" s="18" t="s">
        <v>8</v>
      </c>
      <c r="C8" s="18">
        <v>0.54488555562010799</v>
      </c>
      <c r="D8" s="18" t="s">
        <v>27</v>
      </c>
      <c r="E8" s="18">
        <v>1.6153814586175801</v>
      </c>
      <c r="F8" s="18">
        <v>0.54716114872059196</v>
      </c>
      <c r="G8" s="18">
        <v>-14.024642862359601</v>
      </c>
      <c r="H8" s="23">
        <v>7</v>
      </c>
      <c r="I8" s="18"/>
      <c r="J8" s="18"/>
    </row>
    <row r="9" spans="1:10" x14ac:dyDescent="0.3">
      <c r="A9" s="18" t="s">
        <v>12</v>
      </c>
      <c r="B9" s="18" t="s">
        <v>9</v>
      </c>
      <c r="C9" s="18">
        <v>0.17659355576994601</v>
      </c>
      <c r="D9" s="18" t="s">
        <v>28</v>
      </c>
      <c r="E9" s="18">
        <v>1.6153814586175801</v>
      </c>
      <c r="F9" s="18">
        <v>0.54716114872059196</v>
      </c>
      <c r="G9" s="18">
        <v>-14.7638098736834</v>
      </c>
      <c r="H9" s="23">
        <v>8</v>
      </c>
      <c r="I9" s="18"/>
      <c r="J9" s="18"/>
    </row>
    <row r="10" spans="1:10" x14ac:dyDescent="0.3">
      <c r="A10" s="18" t="s">
        <v>13</v>
      </c>
      <c r="B10" s="18" t="s">
        <v>8</v>
      </c>
      <c r="C10" s="18">
        <v>0.63394592516976001</v>
      </c>
      <c r="D10" s="18" t="s">
        <v>29</v>
      </c>
      <c r="E10" s="18">
        <v>1.6153814586175801</v>
      </c>
      <c r="F10" s="18">
        <v>0.54716114872059196</v>
      </c>
      <c r="G10" s="18">
        <v>-14.080789860587901</v>
      </c>
      <c r="H10" s="23">
        <v>9</v>
      </c>
      <c r="I10" s="18"/>
      <c r="J10" s="18"/>
    </row>
    <row r="11" spans="1:10" x14ac:dyDescent="0.3">
      <c r="A11" s="18" t="s">
        <v>13</v>
      </c>
      <c r="B11" s="18" t="s">
        <v>9</v>
      </c>
      <c r="C11" s="18">
        <v>1.0734556561152999</v>
      </c>
      <c r="D11" s="18" t="s">
        <v>30</v>
      </c>
      <c r="E11" s="18">
        <v>1.6153814586175801</v>
      </c>
      <c r="F11" s="18">
        <v>0.54716114872059196</v>
      </c>
      <c r="G11" s="18">
        <v>-14.0446254390326</v>
      </c>
      <c r="H11" s="23">
        <v>10</v>
      </c>
      <c r="I11" s="18"/>
      <c r="J11" s="18"/>
    </row>
    <row r="12" spans="1:10" x14ac:dyDescent="0.3">
      <c r="A12" s="18" t="s">
        <v>14</v>
      </c>
      <c r="B12" s="18" t="s">
        <v>8</v>
      </c>
      <c r="C12" s="18">
        <v>1.8741053404227701</v>
      </c>
      <c r="D12" s="18" t="s">
        <v>31</v>
      </c>
      <c r="E12" s="18">
        <v>1.6153814586175801</v>
      </c>
      <c r="F12" s="18">
        <v>0.54716114872059196</v>
      </c>
      <c r="G12" s="18">
        <v>-13.7019756210252</v>
      </c>
      <c r="H12" s="23">
        <v>11</v>
      </c>
      <c r="I12" s="18"/>
      <c r="J12" s="18"/>
    </row>
    <row r="13" spans="1:10" x14ac:dyDescent="0.3">
      <c r="A13" s="18" t="s">
        <v>14</v>
      </c>
      <c r="B13" s="18" t="s">
        <v>9</v>
      </c>
      <c r="C13" s="18">
        <v>3.5036616439067401</v>
      </c>
      <c r="D13" s="18" t="s">
        <v>32</v>
      </c>
      <c r="E13" s="18">
        <v>1.6153814586175801</v>
      </c>
      <c r="F13" s="18">
        <v>0.54716114872059196</v>
      </c>
      <c r="G13" s="18">
        <v>-13.559840580592899</v>
      </c>
      <c r="H13" s="23">
        <v>12</v>
      </c>
      <c r="I13" s="18"/>
      <c r="J13" s="18"/>
    </row>
    <row r="14" spans="1:10" x14ac:dyDescent="0.3">
      <c r="A14" s="18" t="s">
        <v>15</v>
      </c>
      <c r="B14" s="18" t="s">
        <v>8</v>
      </c>
      <c r="C14" s="18">
        <v>3.3993889676270301</v>
      </c>
      <c r="D14" s="18" t="s">
        <v>33</v>
      </c>
      <c r="E14" s="18">
        <v>1.6153814586175801</v>
      </c>
      <c r="F14" s="18">
        <v>0.54716114872059196</v>
      </c>
      <c r="G14" s="18">
        <v>-13.536244050995601</v>
      </c>
      <c r="H14" s="23">
        <v>13</v>
      </c>
      <c r="I14" s="18"/>
      <c r="J14" s="18"/>
    </row>
    <row r="15" spans="1:10" x14ac:dyDescent="0.3">
      <c r="A15" s="18" t="s">
        <v>15</v>
      </c>
      <c r="B15" s="18" t="s">
        <v>9</v>
      </c>
      <c r="C15" s="18">
        <v>6.3282956444886898</v>
      </c>
      <c r="D15" s="18" t="s">
        <v>34</v>
      </c>
      <c r="E15" s="18">
        <v>1.6153814586175801</v>
      </c>
      <c r="F15" s="18">
        <v>0.54716114872059196</v>
      </c>
      <c r="G15" s="18">
        <v>-13.5357725940306</v>
      </c>
      <c r="H15" s="23">
        <v>14</v>
      </c>
      <c r="I15" s="18"/>
      <c r="J15" s="18"/>
    </row>
    <row r="16" spans="1:10" ht="15" thickBot="1" x14ac:dyDescent="0.35">
      <c r="B16" s="22"/>
      <c r="C16" s="17"/>
      <c r="D16" s="17"/>
      <c r="E16" s="20"/>
      <c r="F16" s="21"/>
      <c r="G16" s="20"/>
      <c r="H16" s="19"/>
      <c r="I16" s="18"/>
    </row>
    <row r="17" spans="2:8" ht="15" thickBot="1" x14ac:dyDescent="0.35">
      <c r="B17" s="22"/>
      <c r="C17" s="17"/>
      <c r="D17" s="17"/>
      <c r="E17" s="20"/>
      <c r="F17" s="21"/>
      <c r="G17" s="20"/>
      <c r="H17" s="19"/>
    </row>
    <row r="18" spans="2:8" ht="15" thickBot="1" x14ac:dyDescent="0.35">
      <c r="B18" s="22"/>
      <c r="C18" s="17"/>
      <c r="D18" s="17"/>
      <c r="E18" s="20"/>
      <c r="F18" s="21"/>
      <c r="G18" s="20"/>
      <c r="H18" s="19"/>
    </row>
    <row r="19" spans="2:8" ht="15" thickBot="1" x14ac:dyDescent="0.35">
      <c r="B19" s="22"/>
      <c r="C19" s="17"/>
      <c r="D19" s="17"/>
      <c r="E19" s="20"/>
      <c r="F19" s="21"/>
      <c r="G19" s="20"/>
      <c r="H19" s="19"/>
    </row>
    <row r="20" spans="2:8" ht="15" thickBot="1" x14ac:dyDescent="0.35">
      <c r="B20" s="22"/>
      <c r="C20" s="17"/>
      <c r="D20" s="17"/>
      <c r="E20" s="20"/>
      <c r="F20" s="21"/>
      <c r="G20" s="20"/>
      <c r="H20" s="19"/>
    </row>
    <row r="21" spans="2:8" ht="15" thickBot="1" x14ac:dyDescent="0.35">
      <c r="B21" s="22"/>
      <c r="C21" s="17"/>
      <c r="D21" s="17"/>
      <c r="E21" s="20"/>
      <c r="F21" s="21"/>
      <c r="G21" s="20"/>
      <c r="H21" s="19"/>
    </row>
    <row r="22" spans="2:8" ht="15" thickBot="1" x14ac:dyDescent="0.35">
      <c r="B22" s="22"/>
      <c r="C22" s="17"/>
      <c r="D22" s="17"/>
      <c r="E22" s="20"/>
      <c r="F22" s="21"/>
      <c r="G22" s="20"/>
      <c r="H22" s="19"/>
    </row>
    <row r="23" spans="2:8" ht="15" thickBot="1" x14ac:dyDescent="0.35">
      <c r="B23" s="22"/>
      <c r="C23" s="17"/>
      <c r="D23" s="17"/>
      <c r="E23" s="20"/>
      <c r="F23" s="21"/>
      <c r="G23" s="20"/>
      <c r="H23" s="19"/>
    </row>
    <row r="24" spans="2:8" ht="15" thickBot="1" x14ac:dyDescent="0.35">
      <c r="B24" s="22"/>
      <c r="C24" s="17"/>
      <c r="D24" s="17"/>
      <c r="E24" s="20"/>
      <c r="F24" s="21"/>
      <c r="G24" s="20"/>
      <c r="H24" s="19"/>
    </row>
    <row r="25" spans="2:8" ht="15" thickBot="1" x14ac:dyDescent="0.35">
      <c r="B25" s="22"/>
      <c r="C25" s="17"/>
      <c r="D25" s="17"/>
      <c r="E25" s="20"/>
      <c r="F25" s="21"/>
      <c r="G25" s="20"/>
      <c r="H25" s="19"/>
    </row>
    <row r="26" spans="2:8" x14ac:dyDescent="0.3">
      <c r="B26" s="17"/>
      <c r="C26" s="17"/>
      <c r="D26" s="17"/>
      <c r="E26" s="20"/>
      <c r="F26" s="21"/>
      <c r="G26" s="20"/>
      <c r="H2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D110-5AD7-4F9E-8B3A-649A1D362D9C}">
  <dimension ref="A1:H19"/>
  <sheetViews>
    <sheetView zoomScaleNormal="100" workbookViewId="0">
      <selection activeCell="H2" sqref="H2:H15"/>
    </sheetView>
  </sheetViews>
  <sheetFormatPr defaultRowHeight="14.4" x14ac:dyDescent="0.3"/>
  <cols>
    <col min="2" max="2" width="15.5546875" bestFit="1" customWidth="1"/>
    <col min="3" max="3" width="33.33203125" bestFit="1" customWidth="1"/>
    <col min="4" max="5" width="44.6640625" bestFit="1" customWidth="1"/>
    <col min="6" max="7" width="45.6640625" bestFit="1" customWidth="1"/>
    <col min="8" max="8" width="19.77734375" bestFit="1" customWidth="1"/>
  </cols>
  <sheetData>
    <row r="1" spans="1:8" x14ac:dyDescent="0.3">
      <c r="A1" s="3" t="s">
        <v>5</v>
      </c>
      <c r="B1" t="s">
        <v>6</v>
      </c>
      <c r="C1" s="19" t="s">
        <v>46</v>
      </c>
      <c r="D1" s="19" t="s">
        <v>49</v>
      </c>
      <c r="E1" t="s">
        <v>45</v>
      </c>
      <c r="F1" t="s">
        <v>44</v>
      </c>
      <c r="G1" s="31" t="s">
        <v>50</v>
      </c>
      <c r="H1" t="s">
        <v>42</v>
      </c>
    </row>
    <row r="2" spans="1:8" x14ac:dyDescent="0.3">
      <c r="A2" s="18" t="s">
        <v>7</v>
      </c>
      <c r="B2" s="9" t="s">
        <v>8</v>
      </c>
      <c r="C2" s="19">
        <v>500</v>
      </c>
      <c r="D2" s="29">
        <v>9.4130824372759871</v>
      </c>
      <c r="E2" s="29">
        <f>C2/D2</f>
        <v>53.117563065207037</v>
      </c>
      <c r="F2" s="19">
        <v>1</v>
      </c>
      <c r="G2" s="19">
        <v>176893</v>
      </c>
      <c r="H2" s="29">
        <f>E2*F2*G2</f>
        <v>9396125.0832936689</v>
      </c>
    </row>
    <row r="3" spans="1:8" x14ac:dyDescent="0.3">
      <c r="A3" s="18" t="s">
        <v>7</v>
      </c>
      <c r="B3" s="18" t="s">
        <v>9</v>
      </c>
      <c r="C3" s="31">
        <v>500</v>
      </c>
      <c r="D3" s="29">
        <v>8.8808364416460339</v>
      </c>
      <c r="E3" s="29">
        <f t="shared" ref="E3:E15" si="0">C3/D3</f>
        <v>56.301003096429802</v>
      </c>
      <c r="F3" s="19">
        <v>1</v>
      </c>
      <c r="G3" s="19">
        <v>185123</v>
      </c>
      <c r="H3" s="29">
        <f t="shared" ref="H3:H15" si="1">E3*F3*G3</f>
        <v>10422610.596220374</v>
      </c>
    </row>
    <row r="4" spans="1:8" x14ac:dyDescent="0.3">
      <c r="A4" s="18" t="s">
        <v>10</v>
      </c>
      <c r="B4" s="18" t="s">
        <v>8</v>
      </c>
      <c r="C4" s="31">
        <v>500</v>
      </c>
      <c r="D4" s="29">
        <v>12.20977977907144</v>
      </c>
      <c r="E4" s="29">
        <f t="shared" si="0"/>
        <v>40.950779542890764</v>
      </c>
      <c r="F4" s="19">
        <v>1</v>
      </c>
      <c r="G4" s="19">
        <v>490889</v>
      </c>
      <c r="H4" s="29">
        <f t="shared" si="1"/>
        <v>20102287.219030105</v>
      </c>
    </row>
    <row r="5" spans="1:8" x14ac:dyDescent="0.3">
      <c r="A5" s="18" t="s">
        <v>10</v>
      </c>
      <c r="B5" s="18" t="s">
        <v>9</v>
      </c>
      <c r="C5" s="31">
        <v>500</v>
      </c>
      <c r="D5" s="29">
        <v>19.152566294236046</v>
      </c>
      <c r="E5" s="29">
        <f t="shared" si="0"/>
        <v>26.106162083901765</v>
      </c>
      <c r="F5" s="19">
        <v>1</v>
      </c>
      <c r="G5" s="19">
        <v>506086</v>
      </c>
      <c r="H5" s="29">
        <f t="shared" si="1"/>
        <v>13211963.144393509</v>
      </c>
    </row>
    <row r="6" spans="1:8" x14ac:dyDescent="0.3">
      <c r="A6" s="18" t="s">
        <v>11</v>
      </c>
      <c r="B6" s="18" t="s">
        <v>8</v>
      </c>
      <c r="C6" s="31">
        <v>500</v>
      </c>
      <c r="D6" s="29">
        <v>20</v>
      </c>
      <c r="E6" s="29">
        <f t="shared" si="0"/>
        <v>25</v>
      </c>
      <c r="F6" s="19">
        <v>2</v>
      </c>
      <c r="G6" s="19">
        <v>1423694</v>
      </c>
      <c r="H6" s="29">
        <f t="shared" si="1"/>
        <v>71184700</v>
      </c>
    </row>
    <row r="7" spans="1:8" x14ac:dyDescent="0.3">
      <c r="A7" s="18" t="s">
        <v>11</v>
      </c>
      <c r="B7" s="18" t="s">
        <v>9</v>
      </c>
      <c r="C7" s="31">
        <v>500</v>
      </c>
      <c r="D7" s="29">
        <v>21.887423430777631</v>
      </c>
      <c r="E7" s="29">
        <f t="shared" si="0"/>
        <v>22.844169007892933</v>
      </c>
      <c r="F7" s="19">
        <v>2</v>
      </c>
      <c r="G7" s="19">
        <v>1348047</v>
      </c>
      <c r="H7" s="29">
        <f t="shared" si="1"/>
        <v>61590026.99716609</v>
      </c>
    </row>
    <row r="8" spans="1:8" x14ac:dyDescent="0.3">
      <c r="A8" s="18" t="s">
        <v>12</v>
      </c>
      <c r="B8" s="18" t="s">
        <v>8</v>
      </c>
      <c r="C8" s="31">
        <v>500</v>
      </c>
      <c r="D8" s="29">
        <v>20</v>
      </c>
      <c r="E8" s="29">
        <f t="shared" si="0"/>
        <v>25</v>
      </c>
      <c r="F8" s="19">
        <v>2</v>
      </c>
      <c r="G8" s="19">
        <v>1514148</v>
      </c>
      <c r="H8" s="29">
        <f t="shared" si="1"/>
        <v>75707400</v>
      </c>
    </row>
    <row r="9" spans="1:8" x14ac:dyDescent="0.3">
      <c r="A9" s="18" t="s">
        <v>12</v>
      </c>
      <c r="B9" s="18" t="s">
        <v>9</v>
      </c>
      <c r="C9" s="31">
        <v>500</v>
      </c>
      <c r="D9" s="29">
        <v>18.561074579276347</v>
      </c>
      <c r="E9" s="29">
        <f>C9/D9</f>
        <v>26.938095521595272</v>
      </c>
      <c r="F9" s="19">
        <v>2</v>
      </c>
      <c r="G9" s="19">
        <v>1363804</v>
      </c>
      <c r="H9" s="29">
        <f>E9*F9*G9</f>
        <v>73476564.849467441</v>
      </c>
    </row>
    <row r="10" spans="1:8" x14ac:dyDescent="0.3">
      <c r="A10" s="18" t="s">
        <v>13</v>
      </c>
      <c r="B10" s="18" t="s">
        <v>8</v>
      </c>
      <c r="C10" s="31">
        <v>500</v>
      </c>
      <c r="D10" s="29">
        <v>20</v>
      </c>
      <c r="E10" s="29">
        <f t="shared" si="0"/>
        <v>25</v>
      </c>
      <c r="F10" s="19">
        <v>2</v>
      </c>
      <c r="G10" s="19">
        <v>608225</v>
      </c>
      <c r="H10" s="29">
        <f t="shared" si="1"/>
        <v>30411250</v>
      </c>
    </row>
    <row r="11" spans="1:8" x14ac:dyDescent="0.3">
      <c r="A11" s="18" t="s">
        <v>13</v>
      </c>
      <c r="B11" s="18" t="s">
        <v>9</v>
      </c>
      <c r="C11" s="31">
        <v>500</v>
      </c>
      <c r="D11" s="29">
        <v>18.997161330822486</v>
      </c>
      <c r="E11" s="29">
        <f t="shared" si="0"/>
        <v>26.319721735939609</v>
      </c>
      <c r="F11" s="19">
        <v>2</v>
      </c>
      <c r="G11" s="19">
        <v>637317</v>
      </c>
      <c r="H11" s="29">
        <f t="shared" si="1"/>
        <v>33548012.19516765</v>
      </c>
    </row>
    <row r="12" spans="1:8" x14ac:dyDescent="0.3">
      <c r="A12" s="18" t="s">
        <v>14</v>
      </c>
      <c r="B12" s="18" t="s">
        <v>8</v>
      </c>
      <c r="C12" s="31">
        <v>500</v>
      </c>
      <c r="D12" s="29">
        <v>14.518351761976803</v>
      </c>
      <c r="E12" s="29">
        <f t="shared" si="0"/>
        <v>34.4391710710225</v>
      </c>
      <c r="F12" s="19">
        <v>2</v>
      </c>
      <c r="G12" s="19">
        <v>604911</v>
      </c>
      <c r="H12" s="29">
        <f t="shared" si="1"/>
        <v>41665266.823486581</v>
      </c>
    </row>
    <row r="13" spans="1:8" x14ac:dyDescent="0.3">
      <c r="A13" s="18" t="s">
        <v>14</v>
      </c>
      <c r="B13" s="18" t="s">
        <v>9</v>
      </c>
      <c r="C13" s="31">
        <v>500</v>
      </c>
      <c r="D13" s="29">
        <v>17.828436279039309</v>
      </c>
      <c r="E13" s="29">
        <f t="shared" si="0"/>
        <v>28.045084390707014</v>
      </c>
      <c r="F13" s="19">
        <v>2</v>
      </c>
      <c r="G13" s="19">
        <v>492655</v>
      </c>
      <c r="H13" s="29">
        <f t="shared" si="1"/>
        <v>27633102.101007529</v>
      </c>
    </row>
    <row r="14" spans="1:8" x14ac:dyDescent="0.3">
      <c r="A14" s="18" t="s">
        <v>15</v>
      </c>
      <c r="B14" s="18" t="s">
        <v>8</v>
      </c>
      <c r="C14" s="31">
        <v>500</v>
      </c>
      <c r="D14" s="29">
        <v>15.983602908940636</v>
      </c>
      <c r="E14" s="29">
        <f t="shared" si="0"/>
        <v>31.282058422529911</v>
      </c>
      <c r="F14" s="19">
        <v>2</v>
      </c>
      <c r="G14" s="19">
        <v>645543</v>
      </c>
      <c r="H14" s="29">
        <f t="shared" si="1"/>
        <v>40387827.680510454</v>
      </c>
    </row>
    <row r="15" spans="1:8" x14ac:dyDescent="0.3">
      <c r="A15" s="18" t="s">
        <v>15</v>
      </c>
      <c r="B15" s="18" t="s">
        <v>9</v>
      </c>
      <c r="C15" s="31">
        <v>500</v>
      </c>
      <c r="D15" s="29">
        <v>18.408767086369281</v>
      </c>
      <c r="E15" s="29">
        <f t="shared" si="0"/>
        <v>27.160971598702208</v>
      </c>
      <c r="F15" s="19">
        <v>2</v>
      </c>
      <c r="G15" s="19">
        <v>398074</v>
      </c>
      <c r="H15" s="29">
        <f t="shared" si="1"/>
        <v>21624153.216363564</v>
      </c>
    </row>
    <row r="16" spans="1:8" x14ac:dyDescent="0.3">
      <c r="E16" s="30"/>
      <c r="G16" s="19"/>
    </row>
    <row r="17" spans="5:5" x14ac:dyDescent="0.3">
      <c r="E17" s="30"/>
    </row>
    <row r="18" spans="5:5" x14ac:dyDescent="0.3">
      <c r="E18" s="30"/>
    </row>
    <row r="19" spans="5:5" x14ac:dyDescent="0.3">
      <c r="E19" s="3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23B8C-946C-4216-8BAF-4841E6198FEB}">
  <dimension ref="A1:H15"/>
  <sheetViews>
    <sheetView workbookViewId="0">
      <selection activeCell="E9" sqref="E9"/>
    </sheetView>
  </sheetViews>
  <sheetFormatPr defaultRowHeight="14.4" x14ac:dyDescent="0.3"/>
  <cols>
    <col min="3" max="3" width="10.6640625" bestFit="1" customWidth="1"/>
    <col min="4" max="4" width="27.5546875" bestFit="1" customWidth="1"/>
    <col min="5" max="5" width="44.6640625" bestFit="1" customWidth="1"/>
    <col min="6" max="6" width="40.77734375" bestFit="1" customWidth="1"/>
    <col min="7" max="7" width="45.6640625" bestFit="1" customWidth="1"/>
    <col min="8" max="8" width="19.77734375" bestFit="1" customWidth="1"/>
  </cols>
  <sheetData>
    <row r="1" spans="1:8" x14ac:dyDescent="0.3">
      <c r="A1" s="3" t="s">
        <v>5</v>
      </c>
      <c r="B1" s="17" t="s">
        <v>6</v>
      </c>
      <c r="C1" s="31" t="s">
        <v>46</v>
      </c>
      <c r="D1" s="31" t="s">
        <v>49</v>
      </c>
      <c r="E1" s="17" t="s">
        <v>45</v>
      </c>
      <c r="F1" s="17" t="s">
        <v>44</v>
      </c>
      <c r="G1" s="31" t="s">
        <v>50</v>
      </c>
      <c r="H1" s="17" t="s">
        <v>42</v>
      </c>
    </row>
    <row r="2" spans="1:8" x14ac:dyDescent="0.3">
      <c r="A2" s="18" t="s">
        <v>7</v>
      </c>
      <c r="B2" s="9" t="s">
        <v>8</v>
      </c>
      <c r="C2" s="31">
        <v>500</v>
      </c>
      <c r="D2" s="29">
        <v>9.558689717925386</v>
      </c>
      <c r="E2" s="29">
        <f>C2/D2</f>
        <v>52.308424559733467</v>
      </c>
      <c r="F2" s="31">
        <v>1</v>
      </c>
      <c r="G2" s="31">
        <v>176893</v>
      </c>
      <c r="H2" s="29">
        <f>E2*F2*G2</f>
        <v>9252994.145644933</v>
      </c>
    </row>
    <row r="3" spans="1:8" x14ac:dyDescent="0.3">
      <c r="A3" s="18" t="s">
        <v>7</v>
      </c>
      <c r="B3" s="18" t="s">
        <v>9</v>
      </c>
      <c r="C3" s="31">
        <v>500</v>
      </c>
      <c r="D3" s="29">
        <v>9.0182106177224508</v>
      </c>
      <c r="E3" s="29">
        <f t="shared" ref="E3:E15" si="0">C3/D3</f>
        <v>55.443371328831859</v>
      </c>
      <c r="F3" s="31">
        <v>1</v>
      </c>
      <c r="G3" s="31">
        <v>185123</v>
      </c>
      <c r="H3" s="29">
        <f t="shared" ref="H3:H15" si="1">E3*F3*G3</f>
        <v>10263843.23050734</v>
      </c>
    </row>
    <row r="4" spans="1:8" x14ac:dyDescent="0.3">
      <c r="A4" s="18" t="s">
        <v>10</v>
      </c>
      <c r="B4" s="18" t="s">
        <v>8</v>
      </c>
      <c r="C4" s="31">
        <v>500</v>
      </c>
      <c r="D4" s="29">
        <v>12.39864807410712</v>
      </c>
      <c r="E4" s="29">
        <f t="shared" si="0"/>
        <v>40.326977345552827</v>
      </c>
      <c r="F4" s="31">
        <v>1</v>
      </c>
      <c r="G4" s="31">
        <v>490889</v>
      </c>
      <c r="H4" s="29">
        <f t="shared" si="1"/>
        <v>19796069.582181081</v>
      </c>
    </row>
    <row r="5" spans="1:8" x14ac:dyDescent="0.3">
      <c r="A5" s="18" t="s">
        <v>10</v>
      </c>
      <c r="B5" s="18" t="s">
        <v>9</v>
      </c>
      <c r="C5" s="31">
        <v>500</v>
      </c>
      <c r="D5" s="29">
        <v>19.448829831089554</v>
      </c>
      <c r="E5" s="29">
        <f t="shared" si="0"/>
        <v>25.708487571871011</v>
      </c>
      <c r="F5" s="31">
        <v>1</v>
      </c>
      <c r="G5" s="31">
        <v>506086</v>
      </c>
      <c r="H5" s="29">
        <f t="shared" si="1"/>
        <v>13010705.641297912</v>
      </c>
    </row>
    <row r="6" spans="1:8" x14ac:dyDescent="0.3">
      <c r="A6" s="18" t="s">
        <v>11</v>
      </c>
      <c r="B6" s="18" t="s">
        <v>8</v>
      </c>
      <c r="C6" s="31">
        <v>500</v>
      </c>
      <c r="D6" s="29">
        <v>18.275335206314345</v>
      </c>
      <c r="E6" s="29">
        <f t="shared" si="0"/>
        <v>27.359279288472042</v>
      </c>
      <c r="F6" s="31">
        <v>2</v>
      </c>
      <c r="G6" s="31">
        <v>1423694</v>
      </c>
      <c r="H6" s="29">
        <f t="shared" si="1"/>
        <v>77902483.534643829</v>
      </c>
    </row>
    <row r="7" spans="1:8" x14ac:dyDescent="0.3">
      <c r="A7" s="18" t="s">
        <v>11</v>
      </c>
      <c r="B7" s="18" t="s">
        <v>9</v>
      </c>
      <c r="C7" s="31">
        <v>500</v>
      </c>
      <c r="D7" s="29">
        <v>20</v>
      </c>
      <c r="E7" s="29">
        <f t="shared" si="0"/>
        <v>25</v>
      </c>
      <c r="F7" s="31">
        <v>2</v>
      </c>
      <c r="G7" s="31">
        <v>1348047</v>
      </c>
      <c r="H7" s="29">
        <f t="shared" si="1"/>
        <v>67402350</v>
      </c>
    </row>
    <row r="8" spans="1:8" x14ac:dyDescent="0.3">
      <c r="A8" s="18" t="s">
        <v>12</v>
      </c>
      <c r="B8" s="18" t="s">
        <v>8</v>
      </c>
      <c r="C8" s="31">
        <v>500</v>
      </c>
      <c r="D8" s="29">
        <v>21.550476417276219</v>
      </c>
      <c r="E8" s="29">
        <f t="shared" si="0"/>
        <v>23.201343224095432</v>
      </c>
      <c r="F8" s="31">
        <v>2</v>
      </c>
      <c r="G8" s="31">
        <v>1514148</v>
      </c>
      <c r="H8" s="29">
        <f t="shared" si="1"/>
        <v>70260534.880155295</v>
      </c>
    </row>
    <row r="9" spans="1:8" x14ac:dyDescent="0.3">
      <c r="A9" s="18" t="s">
        <v>12</v>
      </c>
      <c r="B9" s="18" t="s">
        <v>9</v>
      </c>
      <c r="C9" s="31">
        <v>500</v>
      </c>
      <c r="D9" s="29">
        <v>20</v>
      </c>
      <c r="E9" s="29">
        <f>C9/D9</f>
        <v>25</v>
      </c>
      <c r="F9" s="31">
        <v>2</v>
      </c>
      <c r="G9" s="31">
        <v>1363804</v>
      </c>
      <c r="H9" s="29">
        <f>E9*F9*G9</f>
        <v>68190200</v>
      </c>
    </row>
    <row r="10" spans="1:8" x14ac:dyDescent="0.3">
      <c r="A10" s="18" t="s">
        <v>13</v>
      </c>
      <c r="B10" s="18" t="s">
        <v>8</v>
      </c>
      <c r="C10" s="31">
        <v>500</v>
      </c>
      <c r="D10" s="29">
        <v>21.055777388751689</v>
      </c>
      <c r="E10" s="29">
        <f t="shared" si="0"/>
        <v>23.746451663528106</v>
      </c>
      <c r="F10" s="31">
        <v>2</v>
      </c>
      <c r="G10" s="31">
        <v>608225</v>
      </c>
      <c r="H10" s="29">
        <f t="shared" si="1"/>
        <v>28886371.126098763</v>
      </c>
    </row>
    <row r="11" spans="1:8" x14ac:dyDescent="0.3">
      <c r="A11" s="18" t="s">
        <v>13</v>
      </c>
      <c r="B11" s="18" t="s">
        <v>9</v>
      </c>
      <c r="C11" s="31">
        <v>500</v>
      </c>
      <c r="D11" s="29">
        <v>20</v>
      </c>
      <c r="E11" s="29">
        <f t="shared" si="0"/>
        <v>25</v>
      </c>
      <c r="F11" s="31">
        <v>2</v>
      </c>
      <c r="G11" s="31">
        <v>637317</v>
      </c>
      <c r="H11" s="29">
        <f t="shared" si="1"/>
        <v>31865850</v>
      </c>
    </row>
    <row r="12" spans="1:8" x14ac:dyDescent="0.3">
      <c r="A12" s="18" t="s">
        <v>14</v>
      </c>
      <c r="B12" s="18" t="s">
        <v>8</v>
      </c>
      <c r="C12" s="31">
        <v>500</v>
      </c>
      <c r="D12" s="29">
        <v>14.742930451652512</v>
      </c>
      <c r="E12" s="29">
        <f t="shared" si="0"/>
        <v>33.91456004216284</v>
      </c>
      <c r="F12" s="31">
        <v>2</v>
      </c>
      <c r="G12" s="31">
        <v>604911</v>
      </c>
      <c r="H12" s="29">
        <f t="shared" si="1"/>
        <v>41030580.859329529</v>
      </c>
    </row>
    <row r="13" spans="1:8" x14ac:dyDescent="0.3">
      <c r="A13" s="18" t="s">
        <v>14</v>
      </c>
      <c r="B13" s="18" t="s">
        <v>9</v>
      </c>
      <c r="C13" s="31">
        <v>500</v>
      </c>
      <c r="D13" s="29">
        <v>18.104217367978045</v>
      </c>
      <c r="E13" s="29">
        <f t="shared" si="0"/>
        <v>27.617874323823482</v>
      </c>
      <c r="F13" s="31">
        <v>2</v>
      </c>
      <c r="G13" s="31">
        <v>492655</v>
      </c>
      <c r="H13" s="29">
        <f t="shared" si="1"/>
        <v>27212167.750006516</v>
      </c>
    </row>
    <row r="14" spans="1:8" x14ac:dyDescent="0.3">
      <c r="A14" s="18" t="s">
        <v>15</v>
      </c>
      <c r="B14" s="18" t="s">
        <v>8</v>
      </c>
      <c r="C14" s="31">
        <v>500</v>
      </c>
      <c r="D14" s="29">
        <v>16.230846993974293</v>
      </c>
      <c r="E14" s="29">
        <f t="shared" si="0"/>
        <v>30.805539611434028</v>
      </c>
      <c r="F14" s="31">
        <v>2</v>
      </c>
      <c r="G14" s="31">
        <v>645543</v>
      </c>
      <c r="H14" s="29">
        <f t="shared" si="1"/>
        <v>39772600.914767914</v>
      </c>
    </row>
    <row r="15" spans="1:8" x14ac:dyDescent="0.3">
      <c r="A15" s="18" t="s">
        <v>15</v>
      </c>
      <c r="B15" s="18" t="s">
        <v>9</v>
      </c>
      <c r="C15" s="31">
        <v>500</v>
      </c>
      <c r="D15" s="29">
        <v>18.693525084975544</v>
      </c>
      <c r="E15" s="29">
        <f t="shared" si="0"/>
        <v>26.747229199797236</v>
      </c>
      <c r="F15" s="31">
        <v>2</v>
      </c>
      <c r="G15" s="31">
        <v>398074</v>
      </c>
      <c r="H15" s="29">
        <f t="shared" si="1"/>
        <v>21294753.032960169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FDE0-B69C-48CE-A890-922D9AE43AB7}">
  <dimension ref="A1:H19"/>
  <sheetViews>
    <sheetView workbookViewId="0">
      <selection activeCell="E2" sqref="E2"/>
    </sheetView>
  </sheetViews>
  <sheetFormatPr defaultRowHeight="14.4" x14ac:dyDescent="0.3"/>
  <cols>
    <col min="4" max="4" width="66.109375" bestFit="1" customWidth="1"/>
    <col min="5" max="5" width="81.21875" bestFit="1" customWidth="1"/>
  </cols>
  <sheetData>
    <row r="1" spans="1:8" s="36" customFormat="1" x14ac:dyDescent="0.3">
      <c r="A1" s="32" t="s">
        <v>5</v>
      </c>
      <c r="B1" s="35" t="s">
        <v>6</v>
      </c>
      <c r="C1" s="41" t="s">
        <v>47</v>
      </c>
      <c r="D1" s="34" t="s">
        <v>53</v>
      </c>
      <c r="E1" s="34" t="s">
        <v>54</v>
      </c>
      <c r="F1" s="41" t="s">
        <v>0</v>
      </c>
      <c r="G1" s="41" t="s">
        <v>35</v>
      </c>
      <c r="H1" s="41" t="s">
        <v>1</v>
      </c>
    </row>
    <row r="2" spans="1:8" s="36" customFormat="1" x14ac:dyDescent="0.3">
      <c r="A2" s="37" t="s">
        <v>7</v>
      </c>
      <c r="B2" s="38" t="s">
        <v>8</v>
      </c>
      <c r="C2" s="39">
        <v>21.01</v>
      </c>
      <c r="D2" s="40">
        <v>100</v>
      </c>
      <c r="E2" s="40">
        <f>C2*E6/44.64</f>
        <v>47.06541218637993</v>
      </c>
      <c r="F2" s="40">
        <f>F6*E2/100</f>
        <v>7.059811827956989</v>
      </c>
      <c r="G2" s="40">
        <f>G6*E2/100</f>
        <v>9.4130824372759871</v>
      </c>
      <c r="H2" s="40">
        <f>H6*E2/100</f>
        <v>28.239247311827956</v>
      </c>
    </row>
    <row r="3" spans="1:8" s="36" customFormat="1" x14ac:dyDescent="0.3">
      <c r="A3" s="37" t="s">
        <v>7</v>
      </c>
      <c r="B3" s="37" t="s">
        <v>9</v>
      </c>
      <c r="C3" s="39">
        <v>19.822026937753947</v>
      </c>
      <c r="D3" s="40">
        <f>D2*C3/C2</f>
        <v>94.345677952184417</v>
      </c>
      <c r="E3" s="40" t="s">
        <v>48</v>
      </c>
      <c r="F3" s="40">
        <f>F2*D3/100</f>
        <v>6.660627331234525</v>
      </c>
      <c r="G3" s="40">
        <f>G2*D3/100</f>
        <v>8.8808364416460339</v>
      </c>
      <c r="H3" s="40">
        <f>H2*D3/100</f>
        <v>26.6425093249381</v>
      </c>
    </row>
    <row r="4" spans="1:8" s="36" customFormat="1" x14ac:dyDescent="0.3">
      <c r="A4" s="37" t="s">
        <v>10</v>
      </c>
      <c r="B4" s="38" t="s">
        <v>8</v>
      </c>
      <c r="C4" s="39">
        <v>27.252228466887448</v>
      </c>
      <c r="D4" s="40">
        <v>100</v>
      </c>
      <c r="E4" s="40">
        <f>C4*E6/44.64</f>
        <v>61.04889889535719</v>
      </c>
      <c r="F4" s="40">
        <f>F6*E4/100</f>
        <v>9.1573348343035779</v>
      </c>
      <c r="G4" s="40">
        <f>G6*E4/100</f>
        <v>12.20977977907144</v>
      </c>
      <c r="H4" s="40">
        <f>H6*E4/100</f>
        <v>36.629339337214311</v>
      </c>
    </row>
    <row r="5" spans="1:8" s="36" customFormat="1" x14ac:dyDescent="0.3">
      <c r="A5" s="37" t="s">
        <v>10</v>
      </c>
      <c r="B5" s="37" t="s">
        <v>9</v>
      </c>
      <c r="C5" s="39">
        <v>42.748527968734841</v>
      </c>
      <c r="D5" s="40">
        <f>D4*C5/C4</f>
        <v>156.86250399917211</v>
      </c>
      <c r="E5" s="40" t="s">
        <v>48</v>
      </c>
      <c r="F5" s="40">
        <f>F4*D5/100</f>
        <v>14.364424720677029</v>
      </c>
      <c r="G5" s="40">
        <f>G4*D5/100</f>
        <v>19.152566294236046</v>
      </c>
      <c r="H5" s="40">
        <f>H4*D5/100</f>
        <v>57.457698882708115</v>
      </c>
    </row>
    <row r="6" spans="1:8" s="36" customFormat="1" x14ac:dyDescent="0.3">
      <c r="A6" s="37" t="s">
        <v>11</v>
      </c>
      <c r="B6" s="38" t="s">
        <v>8</v>
      </c>
      <c r="C6" s="39">
        <v>39.627972844385425</v>
      </c>
      <c r="D6" s="40">
        <v>100</v>
      </c>
      <c r="E6" s="40">
        <v>100</v>
      </c>
      <c r="F6" s="40">
        <v>15</v>
      </c>
      <c r="G6" s="40">
        <v>20</v>
      </c>
      <c r="H6" s="40">
        <v>60</v>
      </c>
    </row>
    <row r="7" spans="1:8" s="36" customFormat="1" x14ac:dyDescent="0.3">
      <c r="A7" s="37" t="s">
        <v>11</v>
      </c>
      <c r="B7" s="37" t="s">
        <v>9</v>
      </c>
      <c r="C7" s="39">
        <v>43.367711067421062</v>
      </c>
      <c r="D7" s="40">
        <f>D6*C7/C6</f>
        <v>109.43711715388815</v>
      </c>
      <c r="E7" s="40" t="s">
        <v>48</v>
      </c>
      <c r="F7" s="40">
        <f>F6*D7/100</f>
        <v>16.415567573083223</v>
      </c>
      <c r="G7" s="40">
        <f>G6*D7/100</f>
        <v>21.887423430777631</v>
      </c>
      <c r="H7" s="40">
        <f>H6*D7/100</f>
        <v>65.662270292332892</v>
      </c>
    </row>
    <row r="8" spans="1:8" s="36" customFormat="1" x14ac:dyDescent="0.3">
      <c r="A8" s="37" t="s">
        <v>12</v>
      </c>
      <c r="B8" s="38" t="s">
        <v>8</v>
      </c>
      <c r="C8" s="39">
        <v>48.446662768138822</v>
      </c>
      <c r="D8" s="40">
        <v>100</v>
      </c>
      <c r="E8" s="40">
        <v>100</v>
      </c>
      <c r="F8" s="40">
        <v>15</v>
      </c>
      <c r="G8" s="40">
        <v>20</v>
      </c>
      <c r="H8" s="40">
        <v>60</v>
      </c>
    </row>
    <row r="9" spans="1:8" s="36" customFormat="1" x14ac:dyDescent="0.3">
      <c r="A9" s="37" t="s">
        <v>12</v>
      </c>
      <c r="B9" s="37" t="s">
        <v>9</v>
      </c>
      <c r="C9" s="39">
        <v>44.961106037823768</v>
      </c>
      <c r="D9" s="40">
        <f>D8*C9/C8</f>
        <v>92.805372896381726</v>
      </c>
      <c r="E9" s="40" t="s">
        <v>48</v>
      </c>
      <c r="F9" s="40">
        <f>F8*D9/100</f>
        <v>13.92080593445726</v>
      </c>
      <c r="G9" s="40">
        <f>G8*D9/100</f>
        <v>18.561074579276347</v>
      </c>
      <c r="H9" s="40">
        <f>H8*D9/100</f>
        <v>55.683223737829039</v>
      </c>
    </row>
    <row r="10" spans="1:8" s="36" customFormat="1" x14ac:dyDescent="0.3">
      <c r="A10" s="37" t="s">
        <v>13</v>
      </c>
      <c r="B10" s="38" t="s">
        <v>8</v>
      </c>
      <c r="C10" s="39">
        <v>45.845266120555095</v>
      </c>
      <c r="D10" s="40">
        <v>100</v>
      </c>
      <c r="E10" s="40">
        <v>100</v>
      </c>
      <c r="F10" s="40">
        <v>15</v>
      </c>
      <c r="G10" s="40">
        <v>20</v>
      </c>
      <c r="H10" s="40">
        <v>60</v>
      </c>
    </row>
    <row r="11" spans="1:8" s="36" customFormat="1" x14ac:dyDescent="0.3">
      <c r="A11" s="37" t="s">
        <v>13</v>
      </c>
      <c r="B11" s="37" t="s">
        <v>9</v>
      </c>
      <c r="C11" s="39">
        <v>43.546495837333765</v>
      </c>
      <c r="D11" s="40">
        <f>D10*C11/C10</f>
        <v>94.985806654112423</v>
      </c>
      <c r="E11" s="40" t="s">
        <v>48</v>
      </c>
      <c r="F11" s="40">
        <f>F10*D11/100</f>
        <v>14.247870998116865</v>
      </c>
      <c r="G11" s="40">
        <f>G10*D11/100</f>
        <v>18.997161330822486</v>
      </c>
      <c r="H11" s="40">
        <f>H10*D11/100</f>
        <v>56.991483992467458</v>
      </c>
    </row>
    <row r="12" spans="1:8" s="36" customFormat="1" x14ac:dyDescent="0.3">
      <c r="A12" s="37" t="s">
        <v>14</v>
      </c>
      <c r="B12" s="38" t="s">
        <v>8</v>
      </c>
      <c r="C12" s="39">
        <v>32.404961132732225</v>
      </c>
      <c r="D12" s="40">
        <v>100</v>
      </c>
      <c r="E12" s="40">
        <f>C12*E6/44.64</f>
        <v>72.591758809884013</v>
      </c>
      <c r="F12" s="40">
        <f>F10*E12/100</f>
        <v>10.888763821482604</v>
      </c>
      <c r="G12" s="40">
        <f>G10*E12/100</f>
        <v>14.518351761976803</v>
      </c>
      <c r="H12" s="40">
        <f>H10*E12/100</f>
        <v>43.555055285930415</v>
      </c>
    </row>
    <row r="13" spans="1:8" s="36" customFormat="1" x14ac:dyDescent="0.3">
      <c r="A13" s="37" t="s">
        <v>14</v>
      </c>
      <c r="B13" s="37" t="s">
        <v>9</v>
      </c>
      <c r="C13" s="39">
        <v>39.793069774815741</v>
      </c>
      <c r="D13" s="40">
        <f>D12*C13/C12</f>
        <v>122.79931338853171</v>
      </c>
      <c r="E13" s="40" t="s">
        <v>48</v>
      </c>
      <c r="F13" s="40">
        <f>F12*D13/100</f>
        <v>13.371327209279483</v>
      </c>
      <c r="G13" s="40">
        <f>G12*D13/100</f>
        <v>17.828436279039309</v>
      </c>
      <c r="H13" s="40">
        <f>H12*D13/100</f>
        <v>53.485308837117934</v>
      </c>
    </row>
    <row r="14" spans="1:8" s="36" customFormat="1" x14ac:dyDescent="0.3">
      <c r="A14" s="37" t="s">
        <v>15</v>
      </c>
      <c r="B14" s="38" t="s">
        <v>8</v>
      </c>
      <c r="C14" s="39">
        <v>35.6754016927555</v>
      </c>
      <c r="D14" s="40">
        <v>100</v>
      </c>
      <c r="E14" s="40">
        <f>C14*E6/44.64</f>
        <v>79.918014544703183</v>
      </c>
      <c r="F14" s="40">
        <f>F10*E14/100</f>
        <v>11.987702181705476</v>
      </c>
      <c r="G14" s="40">
        <f>G10*E14/100</f>
        <v>15.983602908940636</v>
      </c>
      <c r="H14" s="40">
        <f>H10*E14/100</f>
        <v>47.950808726821904</v>
      </c>
    </row>
    <row r="15" spans="1:8" s="36" customFormat="1" x14ac:dyDescent="0.3">
      <c r="A15" s="37" t="s">
        <v>15</v>
      </c>
      <c r="B15" s="37" t="s">
        <v>9</v>
      </c>
      <c r="C15" s="39">
        <v>41.088368136776246</v>
      </c>
      <c r="D15" s="40">
        <f>D14*C15/C14</f>
        <v>115.17282549650993</v>
      </c>
      <c r="E15" s="40" t="s">
        <v>48</v>
      </c>
      <c r="F15" s="40">
        <f>F14*D15/100</f>
        <v>13.806575314776962</v>
      </c>
      <c r="G15" s="40">
        <f>G14*D15/100</f>
        <v>18.408767086369281</v>
      </c>
      <c r="H15" s="40">
        <f>H14*D15/100</f>
        <v>55.226301259107849</v>
      </c>
    </row>
    <row r="19" spans="2:3" x14ac:dyDescent="0.3">
      <c r="B19" s="17"/>
      <c r="C19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D6540-D3DF-48EF-A49C-56A52F8ABB16}">
  <dimension ref="A1:GQ20"/>
  <sheetViews>
    <sheetView workbookViewId="0">
      <selection activeCell="G2" sqref="G2:G15"/>
    </sheetView>
  </sheetViews>
  <sheetFormatPr defaultRowHeight="14.4" x14ac:dyDescent="0.3"/>
  <cols>
    <col min="3" max="3" width="20" bestFit="1" customWidth="1"/>
    <col min="4" max="4" width="64" bestFit="1" customWidth="1"/>
    <col min="5" max="5" width="77.44140625" bestFit="1" customWidth="1"/>
    <col min="15" max="15" width="64" bestFit="1" customWidth="1"/>
    <col min="16" max="16" width="78.21875" bestFit="1" customWidth="1"/>
    <col min="20" max="199" width="8.88671875" style="36"/>
  </cols>
  <sheetData>
    <row r="1" spans="1:199" s="33" customFormat="1" x14ac:dyDescent="0.3">
      <c r="A1" s="32" t="s">
        <v>5</v>
      </c>
      <c r="B1" s="33" t="s">
        <v>6</v>
      </c>
      <c r="C1" s="34" t="s">
        <v>47</v>
      </c>
      <c r="D1" s="34" t="s">
        <v>51</v>
      </c>
      <c r="E1" s="34" t="s">
        <v>52</v>
      </c>
      <c r="F1" s="34" t="s">
        <v>0</v>
      </c>
      <c r="G1" s="34" t="s">
        <v>35</v>
      </c>
      <c r="H1" s="34" t="s">
        <v>1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</row>
    <row r="2" spans="1:199" s="36" customFormat="1" x14ac:dyDescent="0.3">
      <c r="A2" s="37" t="s">
        <v>7</v>
      </c>
      <c r="B2" s="38" t="s">
        <v>8</v>
      </c>
      <c r="C2" s="39">
        <v>21.01</v>
      </c>
      <c r="D2" s="40">
        <f>D3*C2/C3</f>
        <v>105.99319668960486</v>
      </c>
      <c r="E2" s="40" t="s">
        <v>48</v>
      </c>
      <c r="F2" s="40">
        <f>F3*D2/100</f>
        <v>7.1690172884440395</v>
      </c>
      <c r="G2" s="40">
        <f>G3*D2/100</f>
        <v>9.558689717925386</v>
      </c>
      <c r="H2" s="40">
        <f>H3*D2/100</f>
        <v>28.676069153776158</v>
      </c>
    </row>
    <row r="3" spans="1:199" s="36" customFormat="1" x14ac:dyDescent="0.3">
      <c r="A3" s="37" t="s">
        <v>7</v>
      </c>
      <c r="B3" s="37" t="s">
        <v>9</v>
      </c>
      <c r="C3" s="39">
        <v>19.822026937753947</v>
      </c>
      <c r="D3" s="40">
        <v>100</v>
      </c>
      <c r="E3" s="40">
        <f>E7*C3/43.96</f>
        <v>45.091053088612256</v>
      </c>
      <c r="F3" s="40">
        <f>F7*E3/100</f>
        <v>6.7636579632918377</v>
      </c>
      <c r="G3" s="40">
        <f>G7*E3/100</f>
        <v>9.0182106177224508</v>
      </c>
      <c r="H3" s="40">
        <f>H7*E3/100</f>
        <v>27.054631853167351</v>
      </c>
    </row>
    <row r="4" spans="1:199" s="36" customFormat="1" x14ac:dyDescent="0.3">
      <c r="A4" s="37" t="s">
        <v>10</v>
      </c>
      <c r="B4" s="38" t="s">
        <v>8</v>
      </c>
      <c r="C4" s="39">
        <v>27.252228466887448</v>
      </c>
      <c r="D4" s="40">
        <f>D5*C4/C5</f>
        <v>63.750097984237073</v>
      </c>
      <c r="E4" s="40" t="s">
        <v>48</v>
      </c>
      <c r="F4" s="40">
        <f>F5*D4/100</f>
        <v>9.2989860555803414</v>
      </c>
      <c r="G4" s="40">
        <f>G5*D4/100</f>
        <v>12.39864807410712</v>
      </c>
      <c r="H4" s="40">
        <f>H5*D4/100</f>
        <v>37.195944222321366</v>
      </c>
    </row>
    <row r="5" spans="1:199" s="36" customFormat="1" x14ac:dyDescent="0.3">
      <c r="A5" s="37" t="s">
        <v>10</v>
      </c>
      <c r="B5" s="37" t="s">
        <v>9</v>
      </c>
      <c r="C5" s="39">
        <v>42.748527968734841</v>
      </c>
      <c r="D5" s="40">
        <v>100</v>
      </c>
      <c r="E5" s="40">
        <f>E9*C5/43.96</f>
        <v>97.244149155447772</v>
      </c>
      <c r="F5" s="40">
        <f>F7*E5/100</f>
        <v>14.586622373317166</v>
      </c>
      <c r="G5" s="40">
        <f>G7*E5/100</f>
        <v>19.448829831089554</v>
      </c>
      <c r="H5" s="40">
        <f>H7*E5/100</f>
        <v>58.346489493268663</v>
      </c>
    </row>
    <row r="6" spans="1:199" s="36" customFormat="1" x14ac:dyDescent="0.3">
      <c r="A6" s="37" t="s">
        <v>11</v>
      </c>
      <c r="B6" s="38" t="s">
        <v>8</v>
      </c>
      <c r="C6" s="39">
        <v>39.627972844385425</v>
      </c>
      <c r="D6" s="40">
        <f>D7*C6/C7</f>
        <v>91.376676031571733</v>
      </c>
      <c r="E6" s="40" t="s">
        <v>48</v>
      </c>
      <c r="F6" s="40">
        <f>F7*D6/100</f>
        <v>13.706501404735759</v>
      </c>
      <c r="G6" s="40">
        <f>G7*D6/100</f>
        <v>18.275335206314345</v>
      </c>
      <c r="H6" s="40">
        <f>H7*D6/100</f>
        <v>54.826005618943036</v>
      </c>
    </row>
    <row r="7" spans="1:199" s="36" customFormat="1" x14ac:dyDescent="0.3">
      <c r="A7" s="37" t="s">
        <v>11</v>
      </c>
      <c r="B7" s="37" t="s">
        <v>9</v>
      </c>
      <c r="C7" s="39">
        <v>43.367711067421062</v>
      </c>
      <c r="D7" s="40">
        <v>100</v>
      </c>
      <c r="E7" s="40">
        <v>100</v>
      </c>
      <c r="F7" s="40">
        <v>15</v>
      </c>
      <c r="G7" s="40">
        <v>20</v>
      </c>
      <c r="H7" s="40">
        <v>60</v>
      </c>
    </row>
    <row r="8" spans="1:199" s="36" customFormat="1" x14ac:dyDescent="0.3">
      <c r="A8" s="37" t="s">
        <v>12</v>
      </c>
      <c r="B8" s="38" t="s">
        <v>8</v>
      </c>
      <c r="C8" s="39">
        <v>48.446662768138822</v>
      </c>
      <c r="D8" s="40">
        <f>D9*C8/C9</f>
        <v>107.75238208638109</v>
      </c>
      <c r="E8" s="40" t="s">
        <v>48</v>
      </c>
      <c r="F8" s="40">
        <f>F9*D8/100</f>
        <v>16.162857312957161</v>
      </c>
      <c r="G8" s="40">
        <f>G9*D8/100</f>
        <v>21.550476417276219</v>
      </c>
      <c r="H8" s="40">
        <f>H9*D8/100</f>
        <v>64.651429251828645</v>
      </c>
    </row>
    <row r="9" spans="1:199" s="36" customFormat="1" x14ac:dyDescent="0.3">
      <c r="A9" s="37" t="s">
        <v>12</v>
      </c>
      <c r="B9" s="37" t="s">
        <v>9</v>
      </c>
      <c r="C9" s="39">
        <v>44.961106037823768</v>
      </c>
      <c r="D9" s="40">
        <v>100</v>
      </c>
      <c r="E9" s="40">
        <v>100</v>
      </c>
      <c r="F9" s="40">
        <v>15</v>
      </c>
      <c r="G9" s="40">
        <v>20</v>
      </c>
      <c r="H9" s="40">
        <v>60</v>
      </c>
    </row>
    <row r="10" spans="1:199" s="36" customFormat="1" x14ac:dyDescent="0.3">
      <c r="A10" s="37" t="s">
        <v>13</v>
      </c>
      <c r="B10" s="38" t="s">
        <v>8</v>
      </c>
      <c r="C10" s="39">
        <v>45.845266120555095</v>
      </c>
      <c r="D10" s="40">
        <f>D11*C10/C11</f>
        <v>105.27888694375845</v>
      </c>
      <c r="E10" s="40" t="s">
        <v>48</v>
      </c>
      <c r="F10" s="40">
        <f>F11*D10/100</f>
        <v>15.791833041563768</v>
      </c>
      <c r="G10" s="40">
        <f>G11*D10/100</f>
        <v>21.055777388751689</v>
      </c>
      <c r="H10" s="40">
        <f>H11*D10/100</f>
        <v>63.167332166255072</v>
      </c>
    </row>
    <row r="11" spans="1:199" s="36" customFormat="1" x14ac:dyDescent="0.3">
      <c r="A11" s="37" t="s">
        <v>13</v>
      </c>
      <c r="B11" s="37" t="s">
        <v>9</v>
      </c>
      <c r="C11" s="39">
        <v>43.546495837333765</v>
      </c>
      <c r="D11" s="40">
        <v>100</v>
      </c>
      <c r="E11" s="40">
        <v>100</v>
      </c>
      <c r="F11" s="40">
        <v>15</v>
      </c>
      <c r="G11" s="40">
        <v>20</v>
      </c>
      <c r="H11" s="40">
        <v>60</v>
      </c>
    </row>
    <row r="12" spans="1:199" s="36" customFormat="1" x14ac:dyDescent="0.3">
      <c r="A12" s="37" t="s">
        <v>14</v>
      </c>
      <c r="B12" s="38" t="s">
        <v>8</v>
      </c>
      <c r="C12" s="39">
        <v>32.404961132732225</v>
      </c>
      <c r="D12" s="40">
        <f>D13*C12/C13</f>
        <v>81.433680075721853</v>
      </c>
      <c r="E12" s="40" t="s">
        <v>48</v>
      </c>
      <c r="F12" s="40">
        <f>F13*D12/100</f>
        <v>11.057197838739384</v>
      </c>
      <c r="G12" s="40">
        <f>G13*D12/100</f>
        <v>14.742930451652512</v>
      </c>
      <c r="H12" s="40">
        <f>H13*D12/100</f>
        <v>44.228791354957536</v>
      </c>
    </row>
    <row r="13" spans="1:199" s="36" customFormat="1" x14ac:dyDescent="0.3">
      <c r="A13" s="37" t="s">
        <v>14</v>
      </c>
      <c r="B13" s="37" t="s">
        <v>9</v>
      </c>
      <c r="C13" s="39">
        <v>39.793069774815741</v>
      </c>
      <c r="D13" s="40">
        <v>100</v>
      </c>
      <c r="E13" s="40">
        <f>E11*C13/43.96</f>
        <v>90.521086839890216</v>
      </c>
      <c r="F13" s="40">
        <f>F7*E13/100</f>
        <v>13.578163025983534</v>
      </c>
      <c r="G13" s="40">
        <f>G7*E13/100</f>
        <v>18.104217367978045</v>
      </c>
      <c r="H13" s="40">
        <f>H7*E13/100</f>
        <v>54.312652103934134</v>
      </c>
    </row>
    <row r="14" spans="1:199" s="36" customFormat="1" x14ac:dyDescent="0.3">
      <c r="A14" s="37" t="s">
        <v>15</v>
      </c>
      <c r="B14" s="38" t="s">
        <v>8</v>
      </c>
      <c r="C14" s="39">
        <v>35.6754016927555</v>
      </c>
      <c r="D14" s="40">
        <f>D15*C14/C15</f>
        <v>86.826036930934094</v>
      </c>
      <c r="E14" s="40" t="s">
        <v>48</v>
      </c>
      <c r="F14" s="40">
        <f>F15*D14/100</f>
        <v>12.17313524548072</v>
      </c>
      <c r="G14" s="40">
        <f>G15*D14/100</f>
        <v>16.230846993974293</v>
      </c>
      <c r="H14" s="40">
        <f>H15*D14/100</f>
        <v>48.692540981922882</v>
      </c>
    </row>
    <row r="15" spans="1:199" s="36" customFormat="1" x14ac:dyDescent="0.3">
      <c r="A15" s="37" t="s">
        <v>15</v>
      </c>
      <c r="B15" s="37" t="s">
        <v>9</v>
      </c>
      <c r="C15" s="39">
        <v>41.088368136776246</v>
      </c>
      <c r="D15" s="40">
        <v>100</v>
      </c>
      <c r="E15" s="40">
        <f>E11*C15/43.96</f>
        <v>93.46762542487771</v>
      </c>
      <c r="F15" s="40">
        <f>F7*E15/100</f>
        <v>14.020143813731657</v>
      </c>
      <c r="G15" s="40">
        <f>G7*E15/100</f>
        <v>18.693525084975544</v>
      </c>
      <c r="H15" s="40">
        <f>H7*E15/100</f>
        <v>56.080575254926629</v>
      </c>
    </row>
    <row r="16" spans="1:199" x14ac:dyDescent="0.3"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</row>
    <row r="17" spans="2:19" x14ac:dyDescent="0.3">
      <c r="L17" s="36"/>
      <c r="M17" s="36"/>
      <c r="N17" s="36"/>
      <c r="O17" s="36"/>
      <c r="P17" s="36"/>
      <c r="Q17" s="36"/>
      <c r="R17" s="36"/>
      <c r="S17" s="36"/>
    </row>
    <row r="18" spans="2:19" x14ac:dyDescent="0.3">
      <c r="L18" s="36"/>
      <c r="M18" s="36"/>
      <c r="N18" s="36"/>
      <c r="O18" s="36"/>
      <c r="P18" s="36"/>
      <c r="Q18" s="36"/>
      <c r="R18" s="36"/>
      <c r="S18" s="36"/>
    </row>
    <row r="19" spans="2:19" x14ac:dyDescent="0.3">
      <c r="B19" s="31"/>
      <c r="C19" s="31"/>
      <c r="L19" s="36"/>
      <c r="M19" s="36"/>
      <c r="N19" s="36"/>
      <c r="O19" s="36"/>
      <c r="P19" s="36"/>
      <c r="Q19" s="36"/>
      <c r="R19" s="36"/>
      <c r="S19" s="36"/>
    </row>
    <row r="20" spans="2:19" x14ac:dyDescent="0.3">
      <c r="L20" s="36"/>
      <c r="M20" s="36"/>
      <c r="N20" s="36"/>
      <c r="O20" s="36"/>
      <c r="P20" s="36"/>
      <c r="Q20" s="36"/>
      <c r="R20" s="36"/>
      <c r="S20" s="36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10A42-E481-4394-AD1D-A1CDFEF7E980}">
  <dimension ref="A1:D3"/>
  <sheetViews>
    <sheetView workbookViewId="0">
      <selection activeCell="D1" sqref="D1"/>
    </sheetView>
  </sheetViews>
  <sheetFormatPr defaultRowHeight="14.4" x14ac:dyDescent="0.3"/>
  <cols>
    <col min="1" max="1" width="11.6640625" bestFit="1" customWidth="1"/>
    <col min="2" max="2" width="22.33203125" bestFit="1" customWidth="1"/>
    <col min="3" max="4" width="9.44140625" bestFit="1" customWidth="1"/>
  </cols>
  <sheetData>
    <row r="1" spans="1:4" x14ac:dyDescent="0.3">
      <c r="A1" s="5" t="s">
        <v>0</v>
      </c>
      <c r="B1" s="5" t="s">
        <v>1</v>
      </c>
      <c r="C1" s="5" t="s">
        <v>38</v>
      </c>
      <c r="D1" s="5" t="s">
        <v>39</v>
      </c>
    </row>
    <row r="2" spans="1:4" x14ac:dyDescent="0.3">
      <c r="A2" s="4">
        <v>-1.69</v>
      </c>
      <c r="B2" s="15">
        <v>7</v>
      </c>
      <c r="C2" s="16">
        <v>0.19400000000000001</v>
      </c>
      <c r="D2" s="16">
        <v>3.177</v>
      </c>
    </row>
    <row r="3" spans="1:4" x14ac:dyDescent="0.3">
      <c r="A3" s="15"/>
      <c r="B3" s="15"/>
      <c r="C3" s="16"/>
      <c r="D3" s="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28D23-FF52-4E19-95C3-CB3B472D08E9}">
  <dimension ref="A1:G3"/>
  <sheetViews>
    <sheetView workbookViewId="0">
      <selection activeCell="E3" sqref="E3"/>
    </sheetView>
  </sheetViews>
  <sheetFormatPr defaultRowHeight="14.4" x14ac:dyDescent="0.3"/>
  <cols>
    <col min="1" max="1" width="11.6640625" bestFit="1" customWidth="1"/>
    <col min="2" max="2" width="22.33203125" bestFit="1" customWidth="1"/>
    <col min="4" max="4" width="16.21875" bestFit="1" customWidth="1"/>
    <col min="5" max="5" width="10.88671875" bestFit="1" customWidth="1"/>
    <col min="6" max="6" width="9.33203125" bestFit="1" customWidth="1"/>
    <col min="7" max="7" width="9.77734375" bestFit="1" customWidth="1"/>
    <col min="9" max="9" width="10.88671875" bestFit="1" customWidth="1"/>
    <col min="10" max="10" width="9.33203125" bestFit="1" customWidth="1"/>
    <col min="11" max="11" width="9.77734375" bestFit="1" customWidth="1"/>
  </cols>
  <sheetData>
    <row r="1" spans="1:7" x14ac:dyDescent="0.3">
      <c r="A1" s="28" t="s">
        <v>0</v>
      </c>
      <c r="B1" s="28" t="s">
        <v>1</v>
      </c>
      <c r="C1" s="28" t="s">
        <v>36</v>
      </c>
      <c r="D1" s="28" t="s">
        <v>37</v>
      </c>
      <c r="E1" s="28" t="s">
        <v>2</v>
      </c>
      <c r="F1" s="28" t="s">
        <v>3</v>
      </c>
      <c r="G1" s="28" t="s">
        <v>4</v>
      </c>
    </row>
    <row r="2" spans="1:7" x14ac:dyDescent="0.3">
      <c r="A2" s="15">
        <v>0</v>
      </c>
      <c r="B2" s="2">
        <v>2.9633848278644601E-2</v>
      </c>
      <c r="C2" s="2">
        <v>1.0293E-2</v>
      </c>
      <c r="D2" s="2">
        <v>1.508E-2</v>
      </c>
      <c r="E2" s="1">
        <v>7.2763310580000002</v>
      </c>
      <c r="F2" s="1">
        <v>7.0000105420000001</v>
      </c>
      <c r="G2" s="1">
        <v>8.9918854760000002</v>
      </c>
    </row>
    <row r="3" spans="1:7" x14ac:dyDescent="0.3">
      <c r="A3" s="15"/>
      <c r="B3" s="2"/>
      <c r="C3" s="2"/>
      <c r="D3" s="2"/>
      <c r="E3" s="1"/>
      <c r="F3" s="1"/>
      <c r="G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2538-4BD3-4F3B-BE1D-898A39A07558}">
  <dimension ref="A1:D3"/>
  <sheetViews>
    <sheetView workbookViewId="0">
      <selection activeCell="B2" sqref="B2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36</v>
      </c>
    </row>
    <row r="2" spans="1:4" x14ac:dyDescent="0.3">
      <c r="A2" s="17">
        <v>-0.5</v>
      </c>
      <c r="B2" s="17">
        <v>34.5</v>
      </c>
      <c r="C2" s="17">
        <v>17</v>
      </c>
      <c r="D2" s="17"/>
    </row>
    <row r="3" spans="1:4" x14ac:dyDescent="0.3">
      <c r="A3" s="17"/>
      <c r="C3" s="17"/>
      <c r="D3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AA37-8E81-440F-9AB2-D3ABC702E8CE}">
  <dimension ref="A1:D3"/>
  <sheetViews>
    <sheetView tabSelected="1" workbookViewId="0">
      <selection activeCell="B2" sqref="B2"/>
    </sheetView>
  </sheetViews>
  <sheetFormatPr defaultRowHeight="14.4" x14ac:dyDescent="0.3"/>
  <cols>
    <col min="2" max="2" width="15.33203125" customWidth="1"/>
  </cols>
  <sheetData>
    <row r="1" spans="1:4" x14ac:dyDescent="0.3">
      <c r="A1" s="7" t="s">
        <v>0</v>
      </c>
      <c r="B1" s="7" t="s">
        <v>1</v>
      </c>
      <c r="C1" s="7" t="s">
        <v>35</v>
      </c>
      <c r="D1" s="7"/>
    </row>
    <row r="2" spans="1:4" x14ac:dyDescent="0.3">
      <c r="A2" s="6">
        <v>1</v>
      </c>
      <c r="B2" s="6">
        <v>21</v>
      </c>
      <c r="C2" s="12">
        <v>9</v>
      </c>
      <c r="D2" s="6"/>
    </row>
    <row r="3" spans="1:4" x14ac:dyDescent="0.3">
      <c r="A3" s="12"/>
      <c r="B3" s="12"/>
      <c r="C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prevalence</vt:lpstr>
      <vt:lpstr>consumption</vt:lpstr>
      <vt:lpstr>consumption_male_based</vt:lpstr>
      <vt:lpstr>serving_size</vt:lpstr>
      <vt:lpstr>serving_size_male_based</vt:lpstr>
      <vt:lpstr>concentration</vt:lpstr>
      <vt:lpstr>EGR5</vt:lpstr>
      <vt:lpstr>storage_temperature</vt:lpstr>
      <vt:lpstr>storage_time</vt:lpstr>
      <vt:lpstr>dose_response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Costa</dc:creator>
  <cp:lastModifiedBy>Raquel Costa</cp:lastModifiedBy>
  <dcterms:created xsi:type="dcterms:W3CDTF">2021-01-29T10:19:37Z</dcterms:created>
  <dcterms:modified xsi:type="dcterms:W3CDTF">2021-05-06T08:52:19Z</dcterms:modified>
</cp:coreProperties>
</file>